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APR 2021\"/>
    </mc:Choice>
  </mc:AlternateContent>
  <bookViews>
    <workbookView xWindow="0" yWindow="0" windowWidth="28800" windowHeight="12300" tabRatio="827" activeTab="7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Australia via PKG" sheetId="102" r:id="rId6"/>
    <sheet name="Persian Gulf via PKL" sheetId="103" r:id="rId7"/>
    <sheet name="Australia Pacific Service" sheetId="104" r:id="rId8"/>
  </sheets>
  <definedNames>
    <definedName name="_xlnm._FilterDatabase" localSheetId="0" hidden="1">MENU!#REF!</definedName>
    <definedName name="_xlnm._FilterDatabase" localSheetId="6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99" l="1"/>
  <c r="D26" i="99" s="1"/>
  <c r="D20" i="99"/>
  <c r="D19" i="99"/>
  <c r="D22" i="99" s="1"/>
  <c r="D25" i="99" s="1"/>
  <c r="D17" i="99"/>
  <c r="D16" i="99"/>
  <c r="C15" i="99"/>
  <c r="C18" i="99" s="1"/>
  <c r="C21" i="99" s="1"/>
  <c r="C24" i="99" s="1"/>
  <c r="D14" i="99"/>
  <c r="D13" i="99"/>
  <c r="C12" i="99"/>
  <c r="D23" i="50"/>
  <c r="D26" i="50" s="1"/>
  <c r="D20" i="50"/>
  <c r="D19" i="50"/>
  <c r="D22" i="50" s="1"/>
  <c r="D25" i="50" s="1"/>
  <c r="D17" i="50"/>
  <c r="D16" i="50"/>
  <c r="C15" i="50"/>
  <c r="C18" i="50" s="1"/>
  <c r="C21" i="50" s="1"/>
  <c r="C24" i="50" s="1"/>
  <c r="D14" i="50"/>
  <c r="D13" i="50"/>
  <c r="C12" i="50"/>
  <c r="F17" i="99" l="1"/>
  <c r="F14" i="99"/>
  <c r="F13" i="99"/>
  <c r="F12" i="99"/>
  <c r="F11" i="99"/>
  <c r="F10" i="99"/>
  <c r="F9" i="99"/>
  <c r="F14" i="50"/>
  <c r="F13" i="50"/>
  <c r="F11" i="50"/>
  <c r="F10" i="50"/>
  <c r="F9" i="50"/>
  <c r="F18" i="99" l="1"/>
  <c r="F15" i="99"/>
  <c r="F15" i="50"/>
  <c r="F19" i="50"/>
  <c r="F12" i="50"/>
  <c r="F16" i="50"/>
  <c r="F21" i="99" l="1"/>
  <c r="F24" i="99"/>
  <c r="F16" i="99"/>
  <c r="F20" i="99"/>
  <c r="F22" i="50"/>
  <c r="F25" i="50"/>
  <c r="F17" i="50"/>
  <c r="F18" i="50"/>
  <c r="F19" i="99" l="1"/>
  <c r="F26" i="99"/>
  <c r="F23" i="99"/>
  <c r="F20" i="50"/>
  <c r="F21" i="50"/>
  <c r="F24" i="50"/>
  <c r="F22" i="99" l="1"/>
  <c r="F25" i="99"/>
  <c r="F23" i="50"/>
  <c r="F26" i="50"/>
  <c r="K13" i="103" l="1"/>
  <c r="J13" i="103"/>
  <c r="D9" i="102"/>
  <c r="I14" i="53"/>
  <c r="I15" i="86"/>
  <c r="D15" i="86"/>
  <c r="C13" i="86"/>
  <c r="C17" i="86" s="1"/>
  <c r="C21" i="86" s="1"/>
  <c r="C25" i="86" s="1"/>
  <c r="C29" i="86" s="1"/>
  <c r="F29" i="86" s="1"/>
  <c r="I13" i="53"/>
  <c r="I16" i="53" s="1"/>
  <c r="C13" i="53"/>
  <c r="C16" i="53" s="1"/>
  <c r="E12" i="104" l="1"/>
  <c r="E14" i="104" s="1"/>
  <c r="E16" i="104" s="1"/>
  <c r="K15" i="103" l="1"/>
  <c r="J15" i="103"/>
  <c r="C10" i="103"/>
  <c r="C11" i="103" s="1"/>
  <c r="C12" i="103" s="1"/>
  <c r="C13" i="103" s="1"/>
  <c r="C14" i="103" s="1"/>
  <c r="C15" i="103" s="1"/>
  <c r="G11" i="102"/>
  <c r="G13" i="102" s="1"/>
  <c r="G15" i="102" s="1"/>
  <c r="G17" i="102" s="1"/>
  <c r="C11" i="102"/>
  <c r="D11" i="102"/>
  <c r="I13" i="99"/>
  <c r="I16" i="99" s="1"/>
  <c r="I16" i="86"/>
  <c r="I20" i="86" s="1"/>
  <c r="I24" i="86" s="1"/>
  <c r="D16" i="86"/>
  <c r="O10" i="53"/>
  <c r="E18" i="104" l="1"/>
  <c r="K11" i="103" l="1"/>
  <c r="J11" i="103"/>
  <c r="I19" i="86" l="1"/>
  <c r="I23" i="86" s="1"/>
  <c r="I27" i="86" s="1"/>
  <c r="I31" i="86" s="1"/>
  <c r="D20" i="86"/>
  <c r="D19" i="86"/>
  <c r="D23" i="86" s="1"/>
  <c r="D27" i="86" s="1"/>
  <c r="D31" i="86" s="1"/>
  <c r="F31" i="86" s="1"/>
  <c r="I13" i="50"/>
  <c r="N10" i="53"/>
  <c r="M10" i="53"/>
  <c r="K13" i="53"/>
  <c r="K10" i="53"/>
  <c r="C19" i="53"/>
  <c r="C22" i="53" s="1"/>
  <c r="C25" i="53" s="1"/>
  <c r="F25" i="53" s="1"/>
  <c r="J31" i="86" l="1"/>
  <c r="M31" i="86"/>
  <c r="K31" i="86"/>
  <c r="M13" i="53"/>
  <c r="N13" i="53"/>
  <c r="O13" i="53"/>
  <c r="I17" i="53"/>
  <c r="O16" i="53" l="1"/>
  <c r="M16" i="53"/>
  <c r="N16" i="53"/>
  <c r="K16" i="53"/>
  <c r="I19" i="53"/>
  <c r="N19" i="53" l="1"/>
  <c r="M19" i="53"/>
  <c r="K19" i="53"/>
  <c r="D15" i="53"/>
  <c r="D18" i="53" s="1"/>
  <c r="D14" i="53"/>
  <c r="F14" i="53" s="1"/>
  <c r="F12" i="53"/>
  <c r="F11" i="53"/>
  <c r="F10" i="53"/>
  <c r="F11" i="86"/>
  <c r="D17" i="53" l="1"/>
  <c r="D20" i="53" s="1"/>
  <c r="F16" i="53"/>
  <c r="F18" i="53"/>
  <c r="D21" i="53"/>
  <c r="F20" i="53"/>
  <c r="D23" i="53"/>
  <c r="F13" i="53"/>
  <c r="F15" i="53"/>
  <c r="F17" i="53"/>
  <c r="F23" i="53" l="1"/>
  <c r="D26" i="53"/>
  <c r="F26" i="53" s="1"/>
  <c r="D24" i="53"/>
  <c r="F21" i="53"/>
  <c r="F22" i="53"/>
  <c r="F19" i="53"/>
  <c r="I18" i="104"/>
  <c r="H18" i="104"/>
  <c r="G18" i="104"/>
  <c r="F18" i="104"/>
  <c r="I16" i="104"/>
  <c r="H16" i="104"/>
  <c r="G16" i="104"/>
  <c r="F16" i="104"/>
  <c r="I14" i="104"/>
  <c r="H14" i="104"/>
  <c r="G14" i="104"/>
  <c r="F14" i="104"/>
  <c r="I12" i="104"/>
  <c r="H12" i="104"/>
  <c r="G12" i="104"/>
  <c r="F12" i="104"/>
  <c r="C12" i="104"/>
  <c r="C13" i="104" s="1"/>
  <c r="C14" i="104" s="1"/>
  <c r="C15" i="104" s="1"/>
  <c r="C16" i="104" s="1"/>
  <c r="C17" i="104" s="1"/>
  <c r="C18" i="104" s="1"/>
  <c r="I11" i="104"/>
  <c r="H11" i="104"/>
  <c r="G11" i="104"/>
  <c r="F11" i="104"/>
  <c r="F24" i="53" l="1"/>
  <c r="D27" i="53"/>
  <c r="F27" i="53" s="1"/>
  <c r="K9" i="50"/>
  <c r="N9" i="50" s="1"/>
  <c r="P17" i="53" l="1"/>
  <c r="L14" i="53"/>
  <c r="K17" i="53"/>
  <c r="K14" i="53"/>
  <c r="J14" i="53"/>
  <c r="O19" i="53"/>
  <c r="N17" i="53"/>
  <c r="J17" i="53" l="1"/>
  <c r="L17" i="53"/>
  <c r="J10" i="99"/>
  <c r="L14" i="86" l="1"/>
  <c r="I18" i="86" l="1"/>
  <c r="L18" i="86" l="1"/>
  <c r="I22" i="86"/>
  <c r="I26" i="86"/>
  <c r="L26" i="86" s="1"/>
  <c r="F16" i="86"/>
  <c r="L10" i="86"/>
  <c r="L22" i="86" l="1"/>
  <c r="I30" i="86"/>
  <c r="L30" i="86" s="1"/>
  <c r="F10" i="103"/>
  <c r="F11" i="103" s="1"/>
  <c r="F12" i="103" s="1"/>
  <c r="F13" i="103" s="1"/>
  <c r="F14" i="103" s="1"/>
  <c r="F15" i="103" s="1"/>
  <c r="L13" i="50"/>
  <c r="I16" i="50"/>
  <c r="J16" i="50" s="1"/>
  <c r="I12" i="50"/>
  <c r="M12" i="50" s="1"/>
  <c r="M10" i="50"/>
  <c r="L10" i="50"/>
  <c r="K10" i="50"/>
  <c r="N10" i="50" s="1"/>
  <c r="J10" i="50"/>
  <c r="M9" i="50"/>
  <c r="L9" i="50"/>
  <c r="I15" i="53"/>
  <c r="M15" i="53" s="1"/>
  <c r="N12" i="53"/>
  <c r="M12" i="53"/>
  <c r="K12" i="53"/>
  <c r="P11" i="53"/>
  <c r="N11" i="53"/>
  <c r="L11" i="53"/>
  <c r="K11" i="53"/>
  <c r="J11" i="53"/>
  <c r="I15" i="50" l="1"/>
  <c r="L12" i="50"/>
  <c r="K13" i="50"/>
  <c r="N13" i="50" s="1"/>
  <c r="K12" i="50"/>
  <c r="N12" i="50" s="1"/>
  <c r="N15" i="53"/>
  <c r="M16" i="50"/>
  <c r="K16" i="50"/>
  <c r="N16" i="50" s="1"/>
  <c r="I19" i="50"/>
  <c r="L16" i="50"/>
  <c r="M13" i="50"/>
  <c r="J13" i="50"/>
  <c r="I22" i="53"/>
  <c r="I25" i="53" s="1"/>
  <c r="N14" i="53"/>
  <c r="I18" i="53"/>
  <c r="P14" i="53"/>
  <c r="K15" i="53"/>
  <c r="I20" i="53"/>
  <c r="K19" i="50" l="1"/>
  <c r="L19" i="50"/>
  <c r="I18" i="50"/>
  <c r="K15" i="50"/>
  <c r="N15" i="50" s="1"/>
  <c r="M15" i="50"/>
  <c r="L15" i="50"/>
  <c r="I22" i="50"/>
  <c r="I25" i="50" s="1"/>
  <c r="J19" i="50"/>
  <c r="N19" i="50"/>
  <c r="M19" i="50"/>
  <c r="I23" i="53"/>
  <c r="I26" i="53" s="1"/>
  <c r="P20" i="53"/>
  <c r="J20" i="53"/>
  <c r="N20" i="53"/>
  <c r="L20" i="53"/>
  <c r="K20" i="53"/>
  <c r="M18" i="53"/>
  <c r="I21" i="53"/>
  <c r="K18" i="53"/>
  <c r="N18" i="53"/>
  <c r="J25" i="50" l="1"/>
  <c r="K25" i="50"/>
  <c r="N25" i="50" s="1"/>
  <c r="L25" i="50"/>
  <c r="M25" i="50"/>
  <c r="L26" i="53"/>
  <c r="J26" i="53"/>
  <c r="N26" i="53"/>
  <c r="P26" i="53"/>
  <c r="K26" i="53"/>
  <c r="K22" i="50"/>
  <c r="N22" i="50" s="1"/>
  <c r="L22" i="50"/>
  <c r="M22" i="50"/>
  <c r="J22" i="50"/>
  <c r="L18" i="50"/>
  <c r="M18" i="50"/>
  <c r="I21" i="50"/>
  <c r="I24" i="50" s="1"/>
  <c r="K18" i="50"/>
  <c r="N18" i="50" s="1"/>
  <c r="I24" i="53"/>
  <c r="I27" i="53" s="1"/>
  <c r="K21" i="53"/>
  <c r="N21" i="53"/>
  <c r="M21" i="53"/>
  <c r="N23" i="53"/>
  <c r="L23" i="53"/>
  <c r="K23" i="53"/>
  <c r="P23" i="53"/>
  <c r="J23" i="53"/>
  <c r="M24" i="50" l="1"/>
  <c r="L24" i="50"/>
  <c r="K24" i="50"/>
  <c r="N24" i="50" s="1"/>
  <c r="N27" i="53"/>
  <c r="K27" i="53"/>
  <c r="M27" i="53"/>
  <c r="M21" i="50"/>
  <c r="L21" i="50"/>
  <c r="K21" i="50"/>
  <c r="N21" i="50" s="1"/>
  <c r="N24" i="53"/>
  <c r="M24" i="53"/>
  <c r="K24" i="53"/>
  <c r="F15" i="86" l="1"/>
  <c r="F12" i="86"/>
  <c r="F9" i="86"/>
  <c r="F23" i="86" l="1"/>
  <c r="F20" i="86"/>
  <c r="D24" i="86"/>
  <c r="F17" i="86"/>
  <c r="F13" i="86"/>
  <c r="F27" i="86" l="1"/>
  <c r="F19" i="86"/>
  <c r="F25" i="86"/>
  <c r="F21" i="86"/>
  <c r="D28" i="86"/>
  <c r="F24" i="86"/>
  <c r="F28" i="86" l="1"/>
  <c r="D32" i="86"/>
  <c r="F32" i="86" s="1"/>
  <c r="K12" i="86"/>
  <c r="N12" i="86" l="1"/>
  <c r="M12" i="86"/>
  <c r="L12" i="86"/>
  <c r="K11" i="86"/>
  <c r="N9" i="86"/>
  <c r="M9" i="86"/>
  <c r="K9" i="86"/>
  <c r="L10" i="99"/>
  <c r="L9" i="102" l="1"/>
  <c r="K9" i="102"/>
  <c r="I9" i="102"/>
  <c r="L10" i="102"/>
  <c r="K10" i="102"/>
  <c r="J10" i="102"/>
  <c r="H10" i="102"/>
  <c r="G12" i="102" l="1"/>
  <c r="K16" i="86"/>
  <c r="L11" i="102" l="1"/>
  <c r="K11" i="102"/>
  <c r="J11" i="102"/>
  <c r="I11" i="102"/>
  <c r="K12" i="102"/>
  <c r="L12" i="102"/>
  <c r="J12" i="102"/>
  <c r="H12" i="102"/>
  <c r="L16" i="86"/>
  <c r="M16" i="86"/>
  <c r="N16" i="86"/>
  <c r="G14" i="102"/>
  <c r="I13" i="86"/>
  <c r="N10" i="99"/>
  <c r="M10" i="99"/>
  <c r="K10" i="99"/>
  <c r="N13" i="86" l="1"/>
  <c r="M13" i="86"/>
  <c r="K13" i="86"/>
  <c r="J13" i="86"/>
  <c r="I17" i="86"/>
  <c r="J15" i="86"/>
  <c r="K15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I28" i="86"/>
  <c r="I32" i="86" s="1"/>
  <c r="K19" i="86"/>
  <c r="J19" i="86"/>
  <c r="M19" i="86"/>
  <c r="N17" i="86"/>
  <c r="M17" i="86"/>
  <c r="K17" i="86"/>
  <c r="I21" i="86"/>
  <c r="I25" i="86" s="1"/>
  <c r="I29" i="86" s="1"/>
  <c r="L15" i="102"/>
  <c r="I15" i="102"/>
  <c r="K15" i="102"/>
  <c r="J15" i="102"/>
  <c r="G18" i="102"/>
  <c r="M32" i="86" l="1"/>
  <c r="N32" i="86"/>
  <c r="L32" i="86"/>
  <c r="K32" i="86"/>
  <c r="K29" i="86"/>
  <c r="M29" i="86"/>
  <c r="N29" i="86"/>
  <c r="J29" i="86"/>
  <c r="K18" i="102"/>
  <c r="J18" i="102"/>
  <c r="H18" i="102"/>
  <c r="L18" i="102"/>
  <c r="N21" i="86"/>
  <c r="M21" i="86"/>
  <c r="K21" i="86"/>
  <c r="M23" i="86"/>
  <c r="J23" i="86"/>
  <c r="K23" i="86"/>
  <c r="L17" i="102"/>
  <c r="K17" i="102"/>
  <c r="I17" i="102"/>
  <c r="J17" i="102"/>
  <c r="L28" i="86"/>
  <c r="M28" i="86"/>
  <c r="K28" i="86"/>
  <c r="N28" i="86"/>
  <c r="M27" i="86" l="1"/>
  <c r="J27" i="86"/>
  <c r="K27" i="86"/>
  <c r="N25" i="86"/>
  <c r="K25" i="86"/>
  <c r="J25" i="86"/>
  <c r="M25" i="86"/>
  <c r="L13" i="99" l="1"/>
  <c r="K13" i="99"/>
  <c r="N13" i="99"/>
  <c r="J13" i="99"/>
  <c r="M13" i="99"/>
  <c r="J9" i="102"/>
  <c r="I19" i="99"/>
  <c r="J9" i="86"/>
  <c r="M11" i="86"/>
  <c r="J11" i="86"/>
  <c r="D13" i="102"/>
  <c r="D15" i="102" s="1"/>
  <c r="D17" i="102" s="1"/>
  <c r="C13" i="102"/>
  <c r="C15" i="102" s="1"/>
  <c r="C17" i="102" s="1"/>
  <c r="N19" i="99" l="1"/>
  <c r="J19" i="99"/>
  <c r="M19" i="99"/>
  <c r="L19" i="99"/>
  <c r="K19" i="99"/>
  <c r="K16" i="99"/>
  <c r="J16" i="99"/>
  <c r="L16" i="99"/>
  <c r="N16" i="99"/>
  <c r="M16" i="99"/>
  <c r="J17" i="86"/>
  <c r="I22" i="99"/>
  <c r="I25" i="99" s="1"/>
  <c r="L25" i="99" l="1"/>
  <c r="M25" i="99"/>
  <c r="N25" i="99"/>
  <c r="K25" i="99"/>
  <c r="J25" i="99"/>
  <c r="M22" i="99"/>
  <c r="L22" i="99"/>
  <c r="K22" i="99"/>
  <c r="J22" i="99"/>
  <c r="N22" i="99"/>
  <c r="J21" i="86"/>
</calcChain>
</file>

<file path=xl/sharedStrings.xml><?xml version="1.0" encoding="utf-8"?>
<sst xmlns="http://schemas.openxmlformats.org/spreadsheetml/2006/main" count="739" uniqueCount="248">
  <si>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</si>
  <si>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</si>
  <si>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</si>
  <si>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</si>
  <si>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</si>
  <si>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</si>
  <si>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</si>
  <si>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</si>
  <si>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</si>
  <si>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</si>
  <si>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</si>
  <si>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</si>
  <si>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</si>
  <si>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</si>
  <si>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</si>
  <si>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</si>
  <si>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</si>
  <si>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</si>
  <si>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</si>
  <si>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</si>
  <si>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</si>
  <si>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</si>
  <si>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</si>
  <si>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</si>
  <si>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</si>
  <si>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</si>
  <si>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</si>
  <si>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</si>
  <si>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</si>
  <si>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</si>
  <si>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</si>
  <si>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</si>
  <si>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</si>
  <si>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</si>
  <si>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</si>
  <si>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</si>
  <si>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</si>
  <si>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</si>
  <si>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</si>
  <si>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</si>
  <si>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</si>
  <si>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</si>
  <si>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</si>
  <si>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FEEDER  (VTS)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</si>
  <si>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</si>
  <si>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</si>
  <si>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</si>
  <si>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</si>
  <si>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</si>
  <si>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</si>
  <si>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</si>
  <si>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</si>
  <si>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</si>
  <si>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</si>
  <si>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 xml:space="preserve"> AUSTRALIA VIA PORT KELANG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</si>
  <si>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</si>
  <si>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</si>
  <si>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</si>
  <si>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</si>
  <si>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</si>
  <si>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</si>
  <si>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</si>
  <si>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</si>
  <si>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</si>
  <si>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</si>
  <si>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</si>
  <si>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</si>
  <si>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</si>
  <si>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</si>
  <si>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</si>
  <si>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</si>
  <si>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</si>
  <si>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</si>
  <si>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</si>
  <si>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</si>
  <si>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</si>
  <si>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</si>
  <si>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</si>
  <si>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</si>
  <si>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</si>
  <si>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</si>
  <si>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</si>
  <si>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</si>
  <si>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</si>
  <si>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</si>
  <si>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</si>
  <si>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</si>
  <si>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</si>
  <si>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</si>
  <si>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</si>
  <si>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</si>
  <si>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</si>
  <si>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</si>
  <si>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</si>
  <si>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OOCL PANAMA</t>
  </si>
  <si>
    <t>OOCL NORFOLK</t>
  </si>
  <si>
    <t>LADY OF LUCK</t>
  </si>
  <si>
    <t>COSCO ANTWERP</t>
  </si>
  <si>
    <t>MAINE TRADER</t>
  </si>
  <si>
    <t>ASAX</t>
  </si>
  <si>
    <t>LOUISA SCHULTE</t>
  </si>
  <si>
    <t>KOTA LAMBAI</t>
  </si>
  <si>
    <t>China Australia Pacific Service (VIA HONG KONG)</t>
  </si>
  <si>
    <t>Lae – Port Moresby – Townsville – Darwin</t>
  </si>
  <si>
    <t xml:space="preserve"> </t>
  </si>
  <si>
    <t>ETD</t>
  </si>
  <si>
    <t>INTENT CONNECTION VESSEL</t>
  </si>
  <si>
    <t>ETD HONG KONG</t>
  </si>
  <si>
    <t>VOYAGE</t>
  </si>
  <si>
    <t>HCM</t>
  </si>
  <si>
    <t>LAE</t>
  </si>
  <si>
    <t>PORT MORESBY</t>
  </si>
  <si>
    <t>TOWNSVILLE</t>
  </si>
  <si>
    <t>DARWIN</t>
  </si>
  <si>
    <t>VESSEL NAME</t>
  </si>
  <si>
    <t>NO.</t>
  </si>
  <si>
    <t>WED</t>
  </si>
  <si>
    <t>LAE01</t>
  </si>
  <si>
    <t>MTK01</t>
  </si>
  <si>
    <t>TSV01</t>
  </si>
  <si>
    <t>DRW01</t>
  </si>
  <si>
    <t>WAN HAI 282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</si>
  <si>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</si>
  <si>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</si>
  <si>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</si>
  <si>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</si>
  <si>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</si>
  <si>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</si>
  <si>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</si>
  <si>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</si>
  <si>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</si>
  <si>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OOCL BRISBANE</t>
  </si>
  <si>
    <t>053S</t>
  </si>
  <si>
    <t>054S</t>
  </si>
  <si>
    <t>150S</t>
  </si>
  <si>
    <t>OOCL EGYPT</t>
  </si>
  <si>
    <t>TBN</t>
  </si>
  <si>
    <t>THALASSA AVRA</t>
  </si>
  <si>
    <t>010S</t>
  </si>
  <si>
    <t>GREEN HORIZON</t>
  </si>
  <si>
    <t>051S</t>
  </si>
  <si>
    <t>103S</t>
  </si>
  <si>
    <t>147S</t>
  </si>
  <si>
    <t xml:space="preserve"> LADY OF LUCK</t>
  </si>
  <si>
    <t>101S</t>
  </si>
  <si>
    <t>149S</t>
  </si>
  <si>
    <t>034W</t>
  </si>
  <si>
    <t>COSCO SHIPPING AQUARIUS</t>
  </si>
  <si>
    <t>THESEUS</t>
  </si>
  <si>
    <t>SEASPAN NEW DELHI</t>
  </si>
  <si>
    <t>198S</t>
  </si>
  <si>
    <t>167S</t>
  </si>
  <si>
    <t xml:space="preserve"> GREEN HORIZON</t>
  </si>
  <si>
    <t>052s</t>
  </si>
  <si>
    <t>104S</t>
  </si>
  <si>
    <t>102S</t>
  </si>
  <si>
    <t>151S</t>
  </si>
  <si>
    <t>CSCL MERCURY</t>
  </si>
  <si>
    <t>CSCL GLOBE</t>
  </si>
  <si>
    <t>044W</t>
  </si>
  <si>
    <t xml:space="preserve"> 
COSCO SHIPPING PLANET</t>
  </si>
  <si>
    <t>CSCL INDIAN OCEAN</t>
  </si>
  <si>
    <t xml:space="preserve"> KOTA PELANGI</t>
  </si>
  <si>
    <t>COSCO FAITH</t>
  </si>
  <si>
    <t>VENETIA</t>
  </si>
  <si>
    <t>284S</t>
  </si>
  <si>
    <t>245S</t>
  </si>
  <si>
    <t>WILLIAM</t>
  </si>
  <si>
    <t>OOCL YOKOHAMA</t>
  </si>
  <si>
    <t>KOTA LUMAYAN</t>
  </si>
  <si>
    <t>139S</t>
  </si>
  <si>
    <t>CAPE FAWLEY</t>
  </si>
  <si>
    <t>035W</t>
  </si>
  <si>
    <t>ANTWERP BRIDGE</t>
  </si>
  <si>
    <t>038S</t>
  </si>
  <si>
    <t>EVER UBERTY</t>
  </si>
  <si>
    <t>167W</t>
  </si>
  <si>
    <t>EVER SMILE</t>
  </si>
  <si>
    <t>101W</t>
  </si>
  <si>
    <t>EVER SUMMIT</t>
  </si>
  <si>
    <t>177W</t>
  </si>
  <si>
    <t>N134</t>
  </si>
  <si>
    <t>N135</t>
  </si>
  <si>
    <t>N136</t>
  </si>
  <si>
    <t>TOKYO TRADER 020S</t>
  </si>
  <si>
    <t>CAPE FERROL</t>
  </si>
  <si>
    <t>082S</t>
  </si>
  <si>
    <t>083S</t>
  </si>
  <si>
    <t>106S</t>
  </si>
  <si>
    <t>055S</t>
  </si>
  <si>
    <t>107S</t>
  </si>
  <si>
    <t>152S</t>
  </si>
  <si>
    <t>153S</t>
  </si>
  <si>
    <t>105S</t>
  </si>
  <si>
    <t>154S</t>
  </si>
  <si>
    <t>CMA CGM MISSOURI</t>
  </si>
  <si>
    <t>023W</t>
  </si>
  <si>
    <t>014W</t>
  </si>
  <si>
    <t>073W</t>
  </si>
  <si>
    <t>045W</t>
  </si>
  <si>
    <t>013W</t>
  </si>
  <si>
    <t>043W</t>
  </si>
  <si>
    <t>CSCL PACIFIC OCEAN</t>
  </si>
  <si>
    <t>COSCO SHIPPING KILIMANJARO</t>
  </si>
  <si>
    <t>020W</t>
  </si>
  <si>
    <t>153W</t>
  </si>
  <si>
    <t>LLOYD DON GIOVANNI</t>
  </si>
  <si>
    <t>050W</t>
  </si>
  <si>
    <t>KOTA PUSAKA</t>
  </si>
  <si>
    <t>138S</t>
  </si>
  <si>
    <t>SEASMILE</t>
  </si>
  <si>
    <t>039S</t>
  </si>
  <si>
    <t>KOTA LEMBAH</t>
  </si>
  <si>
    <t>PRESIDIO</t>
  </si>
  <si>
    <t>049 S</t>
  </si>
  <si>
    <t xml:space="preserve"> CAPE FERROL</t>
  </si>
  <si>
    <t>HOLSATIA</t>
  </si>
  <si>
    <t>285S</t>
  </si>
  <si>
    <t>246S</t>
  </si>
  <si>
    <t>022S</t>
  </si>
  <si>
    <t>012S</t>
  </si>
  <si>
    <t>023S</t>
  </si>
  <si>
    <t>024S</t>
  </si>
  <si>
    <t>014S</t>
  </si>
  <si>
    <t>199S</t>
  </si>
  <si>
    <t>OOCL HOUSTON</t>
  </si>
  <si>
    <t>228S</t>
  </si>
  <si>
    <t>140S</t>
  </si>
  <si>
    <t>162S</t>
  </si>
  <si>
    <t>200S</t>
  </si>
  <si>
    <t>OOCL TEXAS</t>
  </si>
  <si>
    <t>180S</t>
  </si>
  <si>
    <t>COSCO SINGAPORE</t>
  </si>
  <si>
    <t>KOTA LARIS</t>
  </si>
  <si>
    <t>169S</t>
  </si>
  <si>
    <t>181S</t>
  </si>
  <si>
    <t>OMIT</t>
  </si>
  <si>
    <t xml:space="preserve"> PRESIDIO</t>
  </si>
  <si>
    <t>050S</t>
  </si>
  <si>
    <t xml:space="preserve">	
WAN HAI 282</t>
  </si>
  <si>
    <t>JT GLORY</t>
  </si>
  <si>
    <t>035N</t>
  </si>
  <si>
    <t>036N</t>
  </si>
  <si>
    <t>N137</t>
  </si>
  <si>
    <t>037N</t>
  </si>
  <si>
    <t>038N</t>
  </si>
  <si>
    <t>HANSA FREYBURG 001S</t>
  </si>
  <si>
    <t>HANSA FREYBURG 002S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</si>
</sst>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</numFmts>
  <fonts count="101">
    <font>
      <sz val="12"/>
      <name val=".VnTime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lightDown"/>
    </fill>
    <fill>
      <patternFill patternType="lightDown">
        <bgColor theme="0"/>
      </patternFill>
    </fill>
  </fills>
  <borders count="34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39">
    <xf numFmtId="0" fontId="0" fillId="0" borderId="0"/>
    <xf numFmtId="165" fontId="5" fillId="0" borderId="0"/>
    <xf numFmtId="0" fontId="4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9" borderId="0" applyNumberFormat="0" applyBorder="0" applyAlignment="0" applyProtection="0"/>
    <xf numFmtId="0" fontId="5" fillId="0" borderId="0"/>
    <xf numFmtId="0" fontId="11" fillId="17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6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9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5" fillId="0" borderId="0"/>
    <xf numFmtId="0" fontId="6" fillId="9" borderId="0" applyNumberFormat="0" applyBorder="0" applyAlignment="0" applyProtection="0"/>
    <xf numFmtId="0" fontId="8" fillId="14" borderId="0" applyNumberFormat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6" fillId="9" borderId="0" applyNumberFormat="0" applyBorder="0" applyAlignment="0" applyProtection="0"/>
    <xf numFmtId="164" fontId="14" fillId="0" borderId="0"/>
    <xf numFmtId="164" fontId="15" fillId="0" borderId="0"/>
    <xf numFmtId="164" fontId="16" fillId="0" borderId="0"/>
    <xf numFmtId="0" fontId="17" fillId="0" borderId="0"/>
    <xf numFmtId="0" fontId="9" fillId="0" borderId="0"/>
    <xf numFmtId="0" fontId="1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2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30" borderId="1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8" fillId="0" borderId="0"/>
  </cellStyleXfs>
  <cellXfs count="616">
    <xf numFmtId="0" fontId="0" fillId="0" borderId="0" xfId="0"/>
    <xf numFmtId="0" fontId="36" fillId="0" borderId="0" xfId="49" applyFont="1" applyFill="1" applyAlignment="1">
      <alignment vertical="center"/>
    </xf>
    <xf numFmtId="0" fontId="37" fillId="0" borderId="0" xfId="45" applyFont="1" applyFill="1" applyAlignment="1">
      <alignment vertical="center"/>
    </xf>
    <xf numFmtId="16" fontId="38" fillId="0" borderId="0" xfId="51" applyNumberFormat="1" applyFont="1" applyFill="1" applyBorder="1" applyAlignment="1">
      <alignment horizontal="center" vertical="center"/>
    </xf>
    <xf numFmtId="0" fontId="39" fillId="0" borderId="0" xfId="45" applyFont="1" applyFill="1"/>
    <xf numFmtId="0" fontId="38" fillId="0" borderId="0" xfId="49" applyFont="1" applyFill="1" applyAlignment="1">
      <alignment horizontal="left" vertical="center"/>
    </xf>
    <xf numFmtId="0" fontId="37" fillId="0" borderId="0" xfId="0" applyFont="1" applyFill="1"/>
    <xf numFmtId="0" fontId="37" fillId="0" borderId="0" xfId="49" applyFont="1" applyFill="1" applyAlignment="1">
      <alignment vertical="center"/>
    </xf>
    <xf numFmtId="0" fontId="39" fillId="0" borderId="0" xfId="45" applyFont="1" applyFill="1" applyAlignment="1">
      <alignment vertical="center"/>
    </xf>
    <xf numFmtId="0" fontId="37" fillId="0" borderId="0" xfId="51" applyFont="1" applyFill="1" applyAlignment="1">
      <alignment vertical="center"/>
    </xf>
    <xf numFmtId="0" fontId="40" fillId="0" borderId="0" xfId="47" applyFont="1" applyFill="1" applyBorder="1" applyAlignment="1">
      <alignment horizontal="center"/>
    </xf>
    <xf numFmtId="0" fontId="41" fillId="0" borderId="0" xfId="47" applyFont="1" applyFill="1"/>
    <xf numFmtId="166" fontId="40" fillId="0" borderId="0" xfId="46" applyNumberFormat="1" applyFont="1" applyFill="1" applyBorder="1" applyAlignment="1">
      <alignment horizontal="center"/>
    </xf>
    <xf numFmtId="0" fontId="41" fillId="0" borderId="0" xfId="46" applyFont="1" applyFill="1"/>
    <xf numFmtId="0" fontId="40" fillId="0" borderId="0" xfId="46" applyFont="1" applyFill="1" applyAlignment="1">
      <alignment horizontal="centerContinuous"/>
    </xf>
    <xf numFmtId="0" fontId="40" fillId="0" borderId="0" xfId="46" applyFont="1" applyFill="1" applyBorder="1" applyAlignment="1">
      <alignment horizontal="center"/>
    </xf>
    <xf numFmtId="0" fontId="39" fillId="0" borderId="0" xfId="45" applyFont="1" applyFill="1" applyAlignment="1">
      <alignment horizontal="center"/>
    </xf>
    <xf numFmtId="0" fontId="39" fillId="0" borderId="0" xfId="45" applyFont="1" applyFill="1" applyAlignment="1">
      <alignment horizontal="right"/>
    </xf>
    <xf numFmtId="0" fontId="43" fillId="0" borderId="0" xfId="45" applyFont="1" applyFill="1"/>
    <xf numFmtId="0" fontId="40" fillId="0" borderId="0" xfId="45" applyFont="1" applyFill="1" applyBorder="1" applyAlignment="1"/>
    <xf numFmtId="0" fontId="39" fillId="0" borderId="0" xfId="0" applyFont="1" applyFill="1" applyAlignment="1">
      <alignment horizontal="right"/>
    </xf>
    <xf numFmtId="0" fontId="44" fillId="0" borderId="0" xfId="5" applyFont="1" applyFill="1" applyAlignment="1" applyProtection="1"/>
    <xf numFmtId="0" fontId="43" fillId="0" borderId="0" xfId="0" applyFont="1" applyFill="1"/>
    <xf numFmtId="0" fontId="39" fillId="0" borderId="0" xfId="0" applyFont="1" applyFill="1"/>
    <xf numFmtId="0" fontId="40" fillId="0" borderId="0" xfId="49" applyFont="1" applyFill="1" applyAlignment="1">
      <alignment vertical="center"/>
    </xf>
    <xf numFmtId="0" fontId="45" fillId="0" borderId="0" xfId="0" applyFont="1" applyFill="1"/>
    <xf numFmtId="0" fontId="46" fillId="0" borderId="0" xfId="0" applyFont="1" applyFill="1"/>
    <xf numFmtId="0" fontId="47" fillId="0" borderId="0" xfId="51" applyFont="1" applyFill="1" applyAlignment="1">
      <alignment vertical="center"/>
    </xf>
    <xf numFmtId="0" fontId="47" fillId="0" borderId="0" xfId="51" applyFont="1" applyFill="1" applyAlignment="1">
      <alignment horizontal="right" vertical="center"/>
    </xf>
    <xf numFmtId="1" fontId="48" fillId="0" borderId="0" xfId="51" applyNumberFormat="1" applyFont="1" applyFill="1" applyBorder="1" applyAlignment="1">
      <alignment horizontal="left" vertical="center"/>
    </xf>
    <xf numFmtId="0" fontId="38" fillId="0" borderId="0" xfId="51" applyFont="1" applyFill="1" applyAlignment="1">
      <alignment vertical="center"/>
    </xf>
    <xf numFmtId="0" fontId="43" fillId="0" borderId="0" xfId="51" applyFont="1" applyFill="1" applyAlignment="1">
      <alignment vertical="center"/>
    </xf>
    <xf numFmtId="0" fontId="38" fillId="0" borderId="0" xfId="49" applyFont="1" applyFill="1" applyAlignment="1">
      <alignment vertical="center"/>
    </xf>
    <xf numFmtId="0" fontId="38" fillId="0" borderId="0" xfId="49" applyFont="1" applyFill="1" applyBorder="1" applyAlignment="1">
      <alignment vertical="center"/>
    </xf>
    <xf numFmtId="0" fontId="47" fillId="0" borderId="0" xfId="49" applyFont="1" applyFill="1" applyBorder="1" applyAlignment="1">
      <alignment vertical="center"/>
    </xf>
    <xf numFmtId="0" fontId="49" fillId="0" borderId="0" xfId="49" applyFont="1" applyFill="1" applyBorder="1" applyAlignment="1">
      <alignment vertical="center"/>
    </xf>
    <xf numFmtId="0" fontId="38" fillId="0" borderId="0" xfId="49" applyFont="1" applyFill="1" applyAlignment="1">
      <alignment horizontal="right" vertical="center"/>
    </xf>
    <xf numFmtId="1" fontId="39" fillId="0" borderId="0" xfId="51" applyNumberFormat="1" applyFont="1" applyFill="1" applyAlignment="1">
      <alignment horizontal="left" vertical="center"/>
    </xf>
    <xf numFmtId="0" fontId="40" fillId="0" borderId="0" xfId="49" applyFont="1" applyFill="1" applyBorder="1" applyAlignment="1">
      <alignment vertical="center"/>
    </xf>
    <xf numFmtId="0" fontId="39" fillId="0" borderId="0" xfId="51" applyFont="1" applyFill="1" applyAlignment="1">
      <alignment vertical="center"/>
    </xf>
    <xf numFmtId="0" fontId="38" fillId="0" borderId="0" xfId="49" applyFont="1" applyFill="1" applyBorder="1" applyAlignment="1">
      <alignment horizontal="right" vertical="center"/>
    </xf>
    <xf numFmtId="16" fontId="50" fillId="0" borderId="0" xfId="45" applyNumberFormat="1" applyFont="1" applyFill="1" applyBorder="1" applyAlignment="1">
      <alignment horizontal="center"/>
    </xf>
    <xf numFmtId="0" fontId="38" fillId="0" borderId="0" xfId="51" applyFont="1" applyFill="1" applyBorder="1" applyAlignment="1">
      <alignment horizontal="right" vertical="center"/>
    </xf>
    <xf numFmtId="0" fontId="38" fillId="0" borderId="0" xfId="45" applyFont="1" applyFill="1" applyAlignment="1">
      <alignment horizontal="left"/>
    </xf>
    <xf numFmtId="0" fontId="37" fillId="0" borderId="0" xfId="51" applyFont="1" applyFill="1" applyBorder="1" applyAlignment="1">
      <alignment horizontal="left" vertical="center"/>
    </xf>
    <xf numFmtId="0" fontId="38" fillId="0" borderId="0" xfId="45" applyFont="1" applyFill="1"/>
    <xf numFmtId="0" fontId="39" fillId="0" borderId="0" xfId="47" applyFont="1" applyFill="1" applyBorder="1"/>
    <xf numFmtId="0" fontId="51" fillId="0" borderId="0" xfId="47" applyFont="1" applyFill="1" applyBorder="1" applyAlignment="1">
      <alignment horizontal="center"/>
    </xf>
    <xf numFmtId="0" fontId="41" fillId="0" borderId="0" xfId="46" applyFont="1" applyFill="1" applyBorder="1" applyAlignment="1">
      <alignment horizontal="centerContinuous"/>
    </xf>
    <xf numFmtId="0" fontId="40" fillId="0" borderId="0" xfId="45" applyFont="1" applyFill="1" applyBorder="1" applyAlignment="1">
      <alignment horizontal="left"/>
    </xf>
    <xf numFmtId="0" fontId="35" fillId="4" borderId="0" xfId="51" applyFont="1" applyFill="1" applyBorder="1" applyAlignment="1">
      <alignment vertical="center"/>
    </xf>
    <xf numFmtId="0" fontId="32" fillId="0" borderId="0" xfId="46" applyFont="1"/>
    <xf numFmtId="0" fontId="32" fillId="0" borderId="0" xfId="46" applyFont="1" applyAlignment="1">
      <alignment horizontal="left"/>
    </xf>
    <xf numFmtId="0" fontId="32" fillId="0" borderId="0" xfId="46" applyFont="1" applyFill="1"/>
    <xf numFmtId="0" fontId="32" fillId="0" borderId="0" xfId="46" applyFont="1" applyFill="1" applyAlignment="1">
      <alignment horizontal="left"/>
    </xf>
    <xf numFmtId="167" fontId="35" fillId="3" borderId="4" xfId="46" applyNumberFormat="1" applyFont="1" applyFill="1" applyBorder="1" applyAlignment="1">
      <alignment vertical="center"/>
    </xf>
    <xf numFmtId="166" fontId="62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 applyAlignment="1">
      <alignment horizontal="center"/>
    </xf>
    <xf numFmtId="167" fontId="35" fillId="3" borderId="0" xfId="46" applyNumberFormat="1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32" fillId="0" borderId="0" xfId="45" applyFont="1" applyBorder="1" applyAlignment="1">
      <alignment vertical="center"/>
    </xf>
    <xf numFmtId="0" fontId="32" fillId="4" borderId="0" xfId="46" applyFont="1" applyFill="1" applyBorder="1"/>
    <xf numFmtId="0" fontId="32" fillId="4" borderId="0" xfId="45" applyFont="1" applyFill="1" applyBorder="1" applyAlignment="1">
      <alignment vertical="center"/>
    </xf>
    <xf numFmtId="0" fontId="32" fillId="0" borderId="0" xfId="46" applyFont="1" applyBorder="1"/>
    <xf numFmtId="0" fontId="59" fillId="4" borderId="0" xfId="45" applyFont="1" applyFill="1" applyBorder="1" applyAlignment="1">
      <alignment horizontal="center" vertical="center"/>
    </xf>
    <xf numFmtId="0" fontId="54" fillId="3" borderId="0" xfId="49" applyFont="1" applyFill="1" applyBorder="1" applyAlignment="1">
      <alignment vertical="center"/>
    </xf>
    <xf numFmtId="0" fontId="58" fillId="3" borderId="2" xfId="0" applyFont="1" applyFill="1" applyBorder="1" applyAlignment="1">
      <alignment horizontal="left" vertical="center"/>
    </xf>
    <xf numFmtId="0" fontId="35" fillId="3" borderId="0" xfId="49" applyFont="1" applyFill="1" applyBorder="1" applyAlignment="1">
      <alignment vertical="center"/>
    </xf>
    <xf numFmtId="0" fontId="57" fillId="0" borderId="0" xfId="45" applyFont="1" applyBorder="1" applyAlignment="1">
      <alignment horizontal="center"/>
    </xf>
    <xf numFmtId="0" fontId="65" fillId="0" borderId="0" xfId="46" applyFont="1" applyAlignment="1">
      <alignment horizontal="left"/>
    </xf>
    <xf numFmtId="0" fontId="65" fillId="0" borderId="0" xfId="46" applyFont="1"/>
    <xf numFmtId="0" fontId="66" fillId="0" borderId="0" xfId="46" applyFont="1" applyAlignment="1">
      <alignment horizontal="centerContinuous"/>
    </xf>
    <xf numFmtId="0" fontId="57" fillId="0" borderId="0" xfId="45" applyFont="1" applyAlignment="1">
      <alignment horizontal="right"/>
    </xf>
    <xf numFmtId="15" fontId="57" fillId="0" borderId="0" xfId="45" applyNumberFormat="1" applyFont="1" applyBorder="1" applyAlignment="1">
      <alignment horizontal="center"/>
    </xf>
    <xf numFmtId="171" fontId="32" fillId="0" borderId="4" xfId="121" applyNumberFormat="1" applyFont="1" applyFill="1" applyBorder="1" applyAlignment="1">
      <alignment horizontal="center" vertical="center" wrapText="1"/>
    </xf>
    <xf numFmtId="0" fontId="67" fillId="0" borderId="0" xfId="46" applyFont="1" applyBorder="1" applyAlignment="1">
      <alignment horizontal="right"/>
    </xf>
    <xf numFmtId="0" fontId="68" fillId="5" borderId="0" xfId="51" applyFont="1" applyFill="1" applyBorder="1" applyAlignment="1">
      <alignment horizontal="right" vertical="center"/>
    </xf>
    <xf numFmtId="168" fontId="32" fillId="5" borderId="0" xfId="46" applyNumberFormat="1" applyFont="1" applyFill="1" applyBorder="1"/>
    <xf numFmtId="167" fontId="64" fillId="5" borderId="0" xfId="46" applyNumberFormat="1" applyFont="1" applyFill="1" applyBorder="1" applyAlignment="1">
      <alignment horizontal="left"/>
    </xf>
    <xf numFmtId="0" fontId="69" fillId="5" borderId="0" xfId="45" applyFont="1" applyFill="1" applyBorder="1" applyAlignment="1">
      <alignment horizontal="center"/>
    </xf>
    <xf numFmtId="0" fontId="32" fillId="5" borderId="0" xfId="46" applyFont="1" applyFill="1" applyBorder="1"/>
    <xf numFmtId="0" fontId="33" fillId="3" borderId="0" xfId="49" applyFont="1" applyFill="1" applyBorder="1" applyAlignment="1">
      <alignment vertical="center"/>
    </xf>
    <xf numFmtId="0" fontId="70" fillId="3" borderId="0" xfId="49" applyFont="1" applyFill="1" applyBorder="1" applyAlignment="1">
      <alignment vertical="center"/>
    </xf>
    <xf numFmtId="0" fontId="32" fillId="5" borderId="0" xfId="45" applyFont="1" applyFill="1" applyBorder="1"/>
    <xf numFmtId="0" fontId="32" fillId="2" borderId="0" xfId="46" applyFont="1" applyFill="1"/>
    <xf numFmtId="0" fontId="62" fillId="3" borderId="0" xfId="49" applyFont="1" applyFill="1" applyBorder="1" applyAlignment="1">
      <alignment vertical="center"/>
    </xf>
    <xf numFmtId="0" fontId="71" fillId="8" borderId="0" xfId="45" applyFont="1" applyFill="1" applyBorder="1" applyAlignment="1">
      <alignment horizontal="right" vertical="center"/>
    </xf>
    <xf numFmtId="0" fontId="42" fillId="5" borderId="0" xfId="45" applyFont="1" applyFill="1" applyBorder="1" applyAlignment="1">
      <alignment vertical="center"/>
    </xf>
    <xf numFmtId="0" fontId="33" fillId="5" borderId="0" xfId="0" applyFont="1" applyFill="1" applyBorder="1" applyAlignment="1">
      <alignment horizontal="center"/>
    </xf>
    <xf numFmtId="16" fontId="32" fillId="5" borderId="0" xfId="45" applyNumberFormat="1" applyFont="1" applyFill="1" applyBorder="1"/>
    <xf numFmtId="0" fontId="57" fillId="3" borderId="0" xfId="49" applyFont="1" applyFill="1" applyBorder="1" applyAlignment="1">
      <alignment vertical="center"/>
    </xf>
    <xf numFmtId="0" fontId="63" fillId="3" borderId="0" xfId="45" applyFont="1" applyFill="1" applyBorder="1" applyAlignment="1">
      <alignment horizontal="right" vertical="center"/>
    </xf>
    <xf numFmtId="0" fontId="32" fillId="5" borderId="0" xfId="45" applyFont="1" applyFill="1"/>
    <xf numFmtId="0" fontId="72" fillId="3" borderId="0" xfId="45" applyFont="1" applyFill="1" applyBorder="1" applyAlignment="1">
      <alignment horizontal="right" vertical="center"/>
    </xf>
    <xf numFmtId="0" fontId="60" fillId="3" borderId="0" xfId="49" applyFont="1" applyFill="1" applyBorder="1" applyAlignment="1">
      <alignment vertical="center"/>
    </xf>
    <xf numFmtId="0" fontId="58" fillId="3" borderId="0" xfId="49" applyFont="1" applyFill="1" applyBorder="1" applyAlignment="1">
      <alignment vertical="center"/>
    </xf>
    <xf numFmtId="16" fontId="58" fillId="0" borderId="0" xfId="51" applyNumberFormat="1" applyFont="1" applyBorder="1" applyAlignment="1">
      <alignment horizontal="center" vertical="center"/>
    </xf>
    <xf numFmtId="0" fontId="57" fillId="5" borderId="0" xfId="0" applyFont="1" applyFill="1" applyBorder="1" applyAlignment="1">
      <alignment horizontal="center"/>
    </xf>
    <xf numFmtId="0" fontId="70" fillId="5" borderId="0" xfId="51" applyFont="1" applyFill="1" applyBorder="1" applyAlignment="1">
      <alignment horizontal="left" vertical="center"/>
    </xf>
    <xf numFmtId="1" fontId="73" fillId="5" borderId="0" xfId="51" applyNumberFormat="1" applyFont="1" applyFill="1" applyBorder="1" applyAlignment="1">
      <alignment horizontal="left" vertical="center"/>
    </xf>
    <xf numFmtId="0" fontId="69" fillId="3" borderId="0" xfId="49" applyFont="1" applyFill="1" applyBorder="1" applyAlignment="1">
      <alignment vertical="center"/>
    </xf>
    <xf numFmtId="0" fontId="71" fillId="3" borderId="0" xfId="45" applyFont="1" applyFill="1" applyBorder="1" applyAlignment="1">
      <alignment horizontal="right" vertical="center"/>
    </xf>
    <xf numFmtId="0" fontId="66" fillId="5" borderId="0" xfId="49" applyFont="1" applyFill="1" applyAlignment="1">
      <alignment horizontal="right" vertical="center"/>
    </xf>
    <xf numFmtId="0" fontId="66" fillId="5" borderId="0" xfId="49" applyFont="1" applyFill="1" applyAlignment="1">
      <alignment vertical="center"/>
    </xf>
    <xf numFmtId="0" fontId="57" fillId="5" borderId="0" xfId="45" applyFont="1" applyFill="1" applyBorder="1" applyAlignment="1">
      <alignment vertical="center"/>
    </xf>
    <xf numFmtId="16" fontId="66" fillId="5" borderId="0" xfId="51" applyNumberFormat="1" applyFont="1" applyFill="1" applyBorder="1" applyAlignment="1">
      <alignment horizontal="center" vertical="center"/>
    </xf>
    <xf numFmtId="0" fontId="32" fillId="3" borderId="0" xfId="48" applyFont="1" applyFill="1"/>
    <xf numFmtId="170" fontId="57" fillId="0" borderId="0" xfId="48" applyNumberFormat="1" applyFont="1" applyFill="1" applyBorder="1" applyAlignment="1">
      <alignment horizontal="center" vertical="center"/>
    </xf>
    <xf numFmtId="167" fontId="35" fillId="0" borderId="0" xfId="46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 vertical="center"/>
    </xf>
    <xf numFmtId="169" fontId="75" fillId="0" borderId="0" xfId="48" applyNumberFormat="1" applyFont="1" applyFill="1" applyBorder="1" applyAlignment="1">
      <alignment horizontal="center" vertical="center"/>
    </xf>
    <xf numFmtId="16" fontId="75" fillId="0" borderId="0" xfId="48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vertical="center"/>
    </xf>
    <xf numFmtId="0" fontId="32" fillId="4" borderId="0" xfId="48" applyFont="1" applyFill="1" applyBorder="1"/>
    <xf numFmtId="0" fontId="33" fillId="0" borderId="0" xfId="48" applyFont="1" applyFill="1" applyBorder="1" applyAlignment="1">
      <alignment horizontal="center" vertical="center"/>
    </xf>
    <xf numFmtId="16" fontId="57" fillId="0" borderId="0" xfId="48" applyNumberFormat="1" applyFont="1" applyFill="1" applyBorder="1" applyAlignment="1">
      <alignment horizontal="center" vertical="center"/>
    </xf>
    <xf numFmtId="16" fontId="53" fillId="0" borderId="0" xfId="48" applyNumberFormat="1" applyFont="1" applyFill="1" applyBorder="1" applyAlignment="1">
      <alignment horizontal="center" vertical="center"/>
    </xf>
    <xf numFmtId="16" fontId="57" fillId="4" borderId="0" xfId="48" applyNumberFormat="1" applyFont="1" applyFill="1" applyBorder="1" applyAlignment="1">
      <alignment horizontal="center" vertical="center"/>
    </xf>
    <xf numFmtId="0" fontId="53" fillId="0" borderId="0" xfId="48" applyFont="1" applyFill="1"/>
    <xf numFmtId="0" fontId="53" fillId="0" borderId="0" xfId="48" applyFont="1" applyFill="1" applyAlignment="1">
      <alignment wrapText="1"/>
    </xf>
    <xf numFmtId="0" fontId="57" fillId="0" borderId="0" xfId="48" applyFont="1" applyFill="1" applyAlignment="1">
      <alignment horizontal="center"/>
    </xf>
    <xf numFmtId="0" fontId="65" fillId="0" borderId="0" xfId="48" applyFont="1" applyFill="1"/>
    <xf numFmtId="0" fontId="65" fillId="0" borderId="0" xfId="48" applyFont="1" applyFill="1" applyAlignment="1">
      <alignment horizontal="center"/>
    </xf>
    <xf numFmtId="0" fontId="66" fillId="0" borderId="0" xfId="48" applyFont="1" applyFill="1" applyAlignment="1">
      <alignment horizontal="center"/>
    </xf>
    <xf numFmtId="0" fontId="57" fillId="0" borderId="0" xfId="48" applyFont="1" applyFill="1" applyAlignment="1">
      <alignment horizontal="centerContinuous"/>
    </xf>
    <xf numFmtId="0" fontId="32" fillId="3" borderId="0" xfId="48" applyFont="1" applyFill="1" applyAlignment="1">
      <alignment horizontal="center"/>
    </xf>
    <xf numFmtId="0" fontId="76" fillId="0" borderId="0" xfId="48" applyFont="1" applyFill="1" applyAlignment="1">
      <alignment horizontal="center"/>
    </xf>
    <xf numFmtId="15" fontId="57" fillId="0" borderId="0" xfId="13" applyNumberFormat="1" applyFont="1" applyFill="1" applyBorder="1" applyAlignment="1"/>
    <xf numFmtId="0" fontId="32" fillId="0" borderId="0" xfId="48" applyFont="1" applyFill="1"/>
    <xf numFmtId="0" fontId="76" fillId="0" borderId="0" xfId="48" applyFont="1" applyFill="1" applyAlignment="1">
      <alignment horizontal="left"/>
    </xf>
    <xf numFmtId="0" fontId="74" fillId="0" borderId="0" xfId="48" applyFont="1" applyFill="1" applyAlignment="1">
      <alignment horizontal="left"/>
    </xf>
    <xf numFmtId="0" fontId="59" fillId="0" borderId="0" xfId="48" applyFont="1" applyFill="1" applyAlignment="1">
      <alignment horizontal="left"/>
    </xf>
    <xf numFmtId="0" fontId="32" fillId="0" borderId="0" xfId="0" applyFont="1" applyFill="1" applyBorder="1" applyAlignment="1">
      <alignment vertical="center"/>
    </xf>
    <xf numFmtId="0" fontId="76" fillId="0" borderId="0" xfId="48" applyFont="1" applyFill="1"/>
    <xf numFmtId="0" fontId="78" fillId="4" borderId="0" xfId="48" applyFont="1" applyFill="1" applyBorder="1"/>
    <xf numFmtId="0" fontId="32" fillId="3" borderId="0" xfId="48" applyFont="1" applyFill="1" applyBorder="1"/>
    <xf numFmtId="0" fontId="32" fillId="5" borderId="0" xfId="46" applyFont="1" applyFill="1" applyBorder="1" applyAlignment="1">
      <alignment horizontal="left"/>
    </xf>
    <xf numFmtId="0" fontId="32" fillId="5" borderId="0" xfId="45" applyFont="1" applyFill="1" applyBorder="1" applyAlignment="1">
      <alignment horizontal="center"/>
    </xf>
    <xf numFmtId="167" fontId="62" fillId="5" borderId="0" xfId="46" applyNumberFormat="1" applyFont="1" applyFill="1" applyBorder="1" applyAlignment="1">
      <alignment horizontal="left"/>
    </xf>
    <xf numFmtId="0" fontId="79" fillId="3" borderId="0" xfId="49" applyFont="1" applyFill="1" applyBorder="1" applyAlignment="1">
      <alignment vertical="center"/>
    </xf>
    <xf numFmtId="0" fontId="56" fillId="3" borderId="0" xfId="49" applyFont="1" applyFill="1" applyBorder="1" applyAlignment="1">
      <alignment vertical="center"/>
    </xf>
    <xf numFmtId="1" fontId="80" fillId="5" borderId="0" xfId="51" applyNumberFormat="1" applyFont="1" applyFill="1" applyBorder="1" applyAlignment="1">
      <alignment horizontal="left" vertical="center"/>
    </xf>
    <xf numFmtId="1" fontId="32" fillId="5" borderId="0" xfId="51" applyNumberFormat="1" applyFont="1" applyFill="1" applyAlignment="1">
      <alignment horizontal="left" vertical="center"/>
    </xf>
    <xf numFmtId="0" fontId="81" fillId="3" borderId="0" xfId="48" applyFont="1" applyFill="1"/>
    <xf numFmtId="0" fontId="32" fillId="5" borderId="0" xfId="46" applyFont="1" applyFill="1"/>
    <xf numFmtId="0" fontId="66" fillId="5" borderId="0" xfId="46" applyFont="1" applyFill="1" applyBorder="1" applyAlignment="1">
      <alignment horizontal="left"/>
    </xf>
    <xf numFmtId="0" fontId="65" fillId="5" borderId="0" xfId="46" applyFont="1" applyFill="1" applyBorder="1" applyAlignment="1">
      <alignment horizontal="right"/>
    </xf>
    <xf numFmtId="168" fontId="65" fillId="5" borderId="0" xfId="46" applyNumberFormat="1" applyFont="1" applyFill="1" applyBorder="1" applyAlignment="1">
      <alignment horizontal="center"/>
    </xf>
    <xf numFmtId="0" fontId="65" fillId="5" borderId="0" xfId="46" applyFont="1" applyFill="1" applyBorder="1" applyAlignment="1">
      <alignment horizontal="center"/>
    </xf>
    <xf numFmtId="0" fontId="65" fillId="5" borderId="0" xfId="46" applyFont="1" applyFill="1" applyAlignment="1">
      <alignment horizontal="right"/>
    </xf>
    <xf numFmtId="168" fontId="65" fillId="5" borderId="0" xfId="46" applyNumberFormat="1" applyFont="1" applyFill="1"/>
    <xf numFmtId="0" fontId="65" fillId="5" borderId="0" xfId="46" applyFont="1" applyFill="1"/>
    <xf numFmtId="0" fontId="66" fillId="5" borderId="0" xfId="46" applyFont="1" applyFill="1" applyAlignment="1">
      <alignment horizontal="center"/>
    </xf>
    <xf numFmtId="0" fontId="65" fillId="3" borderId="0" xfId="46" applyFont="1" applyFill="1"/>
    <xf numFmtId="168" fontId="82" fillId="5" borderId="0" xfId="5" applyNumberFormat="1" applyFont="1" applyFill="1" applyAlignment="1" applyProtection="1">
      <alignment horizontal="left"/>
    </xf>
    <xf numFmtId="0" fontId="32" fillId="5" borderId="0" xfId="46" applyFont="1" applyFill="1" applyAlignment="1">
      <alignment horizontal="center"/>
    </xf>
    <xf numFmtId="15" fontId="57" fillId="5" borderId="0" xfId="45" quotePrefix="1" applyNumberFormat="1" applyFont="1" applyFill="1" applyBorder="1" applyAlignment="1">
      <alignment horizontal="center"/>
    </xf>
    <xf numFmtId="15" fontId="57" fillId="5" borderId="0" xfId="45" applyNumberFormat="1" applyFont="1" applyFill="1" applyBorder="1" applyAlignment="1">
      <alignment horizontal="center"/>
    </xf>
    <xf numFmtId="0" fontId="76" fillId="0" borderId="0" xfId="46" applyFont="1" applyFill="1" applyAlignment="1">
      <alignment horizontal="left"/>
    </xf>
    <xf numFmtId="0" fontId="32" fillId="5" borderId="0" xfId="46" applyFont="1" applyFill="1" applyAlignment="1">
      <alignment horizontal="left"/>
    </xf>
    <xf numFmtId="22" fontId="32" fillId="5" borderId="0" xfId="46" applyNumberFormat="1" applyFont="1" applyFill="1"/>
    <xf numFmtId="0" fontId="59" fillId="0" borderId="0" xfId="46" applyFont="1" applyFill="1" applyAlignment="1">
      <alignment horizontal="left"/>
    </xf>
    <xf numFmtId="0" fontId="74" fillId="0" borderId="0" xfId="46" applyFont="1" applyFill="1" applyAlignment="1">
      <alignment horizontal="left"/>
    </xf>
    <xf numFmtId="0" fontId="32" fillId="5" borderId="0" xfId="46" applyFont="1" applyFill="1" applyAlignment="1">
      <alignment horizontal="center" vertical="center"/>
    </xf>
    <xf numFmtId="168" fontId="32" fillId="5" borderId="0" xfId="46" applyNumberFormat="1" applyFont="1" applyFill="1" applyAlignment="1">
      <alignment horizontal="center" vertical="center"/>
    </xf>
    <xf numFmtId="0" fontId="32" fillId="4" borderId="0" xfId="46" applyFont="1" applyFill="1" applyAlignment="1">
      <alignment horizontal="center" vertical="center"/>
    </xf>
    <xf numFmtId="0" fontId="67" fillId="4" borderId="0" xfId="46" applyFont="1" applyFill="1" applyBorder="1" applyAlignment="1">
      <alignment horizontal="center" vertical="center"/>
    </xf>
    <xf numFmtId="0" fontId="32" fillId="4" borderId="0" xfId="48" applyFont="1" applyFill="1" applyAlignment="1">
      <alignment horizontal="center" vertical="center"/>
    </xf>
    <xf numFmtId="166" fontId="77" fillId="5" borderId="0" xfId="0" applyNumberFormat="1" applyFont="1" applyFill="1" applyBorder="1" applyAlignment="1">
      <alignment horizontal="center"/>
    </xf>
    <xf numFmtId="166" fontId="56" fillId="5" borderId="0" xfId="0" applyNumberFormat="1" applyFont="1" applyFill="1" applyBorder="1" applyAlignment="1">
      <alignment horizontal="center"/>
    </xf>
    <xf numFmtId="0" fontId="32" fillId="5" borderId="0" xfId="46" applyFont="1" applyFill="1" applyAlignment="1">
      <alignment horizontal="right"/>
    </xf>
    <xf numFmtId="168" fontId="32" fillId="5" borderId="0" xfId="46" applyNumberFormat="1" applyFont="1" applyFill="1"/>
    <xf numFmtId="0" fontId="76" fillId="5" borderId="0" xfId="46" applyFont="1" applyFill="1" applyAlignment="1">
      <alignment horizontal="left"/>
    </xf>
    <xf numFmtId="0" fontId="84" fillId="5" borderId="0" xfId="46" applyFont="1" applyFill="1" applyAlignment="1">
      <alignment horizontal="left"/>
    </xf>
    <xf numFmtId="0" fontId="68" fillId="5" borderId="0" xfId="46" applyFont="1" applyFill="1" applyBorder="1" applyAlignment="1">
      <alignment horizontal="right"/>
    </xf>
    <xf numFmtId="0" fontId="66" fillId="2" borderId="0" xfId="46" applyFont="1" applyFill="1" applyBorder="1" applyAlignment="1">
      <alignment horizontal="left"/>
    </xf>
    <xf numFmtId="0" fontId="65" fillId="2" borderId="0" xfId="46" applyFont="1" applyFill="1" applyBorder="1" applyAlignment="1">
      <alignment horizontal="right"/>
    </xf>
    <xf numFmtId="168" fontId="65" fillId="2" borderId="0" xfId="46" applyNumberFormat="1" applyFont="1" applyFill="1" applyBorder="1" applyAlignment="1">
      <alignment horizontal="center"/>
    </xf>
    <xf numFmtId="0" fontId="65" fillId="2" borderId="0" xfId="46" applyFont="1" applyFill="1" applyBorder="1" applyAlignment="1">
      <alignment horizontal="center"/>
    </xf>
    <xf numFmtId="0" fontId="32" fillId="2" borderId="0" xfId="46" applyFont="1" applyFill="1" applyAlignment="1">
      <alignment horizontal="left"/>
    </xf>
    <xf numFmtId="0" fontId="65" fillId="2" borderId="0" xfId="46" applyFont="1" applyFill="1" applyAlignment="1">
      <alignment horizontal="right"/>
    </xf>
    <xf numFmtId="0" fontId="66" fillId="2" borderId="0" xfId="46" applyFont="1" applyFill="1" applyAlignment="1">
      <alignment horizontal="center"/>
    </xf>
    <xf numFmtId="168" fontId="65" fillId="2" borderId="0" xfId="46" applyNumberFormat="1" applyFont="1" applyFill="1"/>
    <xf numFmtId="0" fontId="32" fillId="2" borderId="0" xfId="46" applyFont="1" applyFill="1" applyAlignment="1">
      <alignment horizontal="center"/>
    </xf>
    <xf numFmtId="15" fontId="57" fillId="2" borderId="0" xfId="45" quotePrefix="1" applyNumberFormat="1" applyFont="1" applyFill="1" applyBorder="1" applyAlignment="1">
      <alignment horizontal="center"/>
    </xf>
    <xf numFmtId="15" fontId="57" fillId="2" borderId="0" xfId="45" applyNumberFormat="1" applyFont="1" applyFill="1" applyBorder="1" applyAlignment="1">
      <alignment horizontal="center"/>
    </xf>
    <xf numFmtId="0" fontId="32" fillId="8" borderId="0" xfId="46" applyFont="1" applyFill="1" applyAlignment="1">
      <alignment horizontal="left"/>
    </xf>
    <xf numFmtId="0" fontId="32" fillId="8" borderId="0" xfId="46" applyFont="1" applyFill="1" applyAlignment="1">
      <alignment horizontal="right"/>
    </xf>
    <xf numFmtId="168" fontId="32" fillId="8" borderId="0" xfId="46" applyNumberFormat="1" applyFont="1" applyFill="1"/>
    <xf numFmtId="0" fontId="32" fillId="8" borderId="0" xfId="46" applyFont="1" applyFill="1"/>
    <xf numFmtId="0" fontId="32" fillId="8" borderId="0" xfId="46" applyFont="1" applyFill="1" applyAlignment="1">
      <alignment horizontal="center"/>
    </xf>
    <xf numFmtId="166" fontId="77" fillId="3" borderId="0" xfId="0" applyNumberFormat="1" applyFont="1" applyFill="1" applyBorder="1" applyAlignment="1">
      <alignment horizontal="center"/>
    </xf>
    <xf numFmtId="167" fontId="33" fillId="5" borderId="0" xfId="46" applyNumberFormat="1" applyFont="1" applyFill="1" applyBorder="1" applyAlignment="1">
      <alignment horizontal="left"/>
    </xf>
    <xf numFmtId="166" fontId="56" fillId="3" borderId="0" xfId="0" applyNumberFormat="1" applyFont="1" applyFill="1" applyBorder="1" applyAlignment="1">
      <alignment horizontal="center"/>
    </xf>
    <xf numFmtId="0" fontId="32" fillId="3" borderId="0" xfId="46" applyFont="1" applyFill="1"/>
    <xf numFmtId="0" fontId="77" fillId="3" borderId="0" xfId="49" applyFont="1" applyFill="1" applyBorder="1" applyAlignment="1">
      <alignment vertical="center"/>
    </xf>
    <xf numFmtId="16" fontId="56" fillId="5" borderId="0" xfId="46" applyNumberFormat="1" applyFont="1" applyFill="1" applyBorder="1" applyAlignment="1">
      <alignment horizontal="center"/>
    </xf>
    <xf numFmtId="0" fontId="32" fillId="2" borderId="0" xfId="46" applyFont="1" applyFill="1" applyAlignment="1">
      <alignment horizontal="right"/>
    </xf>
    <xf numFmtId="168" fontId="32" fillId="2" borderId="0" xfId="46" applyNumberFormat="1" applyFont="1" applyFill="1"/>
    <xf numFmtId="168" fontId="86" fillId="0" borderId="0" xfId="5" applyNumberFormat="1" applyFont="1" applyFill="1" applyAlignment="1" applyProtection="1">
      <alignment horizontal="left"/>
    </xf>
    <xf numFmtId="168" fontId="86" fillId="0" borderId="0" xfId="5" applyNumberFormat="1" applyFont="1" applyFill="1" applyAlignment="1" applyProtection="1"/>
    <xf numFmtId="168" fontId="86" fillId="5" borderId="0" xfId="5" applyNumberFormat="1" applyFont="1" applyFill="1" applyAlignment="1" applyProtection="1">
      <alignment horizontal="left"/>
    </xf>
    <xf numFmtId="168" fontId="86" fillId="2" borderId="0" xfId="5" applyNumberFormat="1" applyFont="1" applyFill="1" applyAlignment="1" applyProtection="1">
      <alignment horizontal="left"/>
    </xf>
    <xf numFmtId="0" fontId="33" fillId="5" borderId="0" xfId="46" applyFont="1" applyFill="1" applyBorder="1" applyAlignment="1">
      <alignment horizontal="center"/>
    </xf>
    <xf numFmtId="0" fontId="57" fillId="0" borderId="0" xfId="45" applyFont="1" applyBorder="1" applyAlignment="1">
      <alignment horizontal="left"/>
    </xf>
    <xf numFmtId="0" fontId="59" fillId="0" borderId="0" xfId="45" applyFont="1" applyFill="1" applyBorder="1" applyAlignment="1">
      <alignment horizontal="left" vertical="center"/>
    </xf>
    <xf numFmtId="0" fontId="32" fillId="5" borderId="0" xfId="45" applyFont="1" applyFill="1" applyBorder="1" applyAlignment="1">
      <alignment horizontal="left"/>
    </xf>
    <xf numFmtId="0" fontId="33" fillId="5" borderId="0" xfId="0" applyFont="1" applyFill="1" applyBorder="1" applyAlignment="1">
      <alignment horizontal="left"/>
    </xf>
    <xf numFmtId="0" fontId="57" fillId="5" borderId="0" xfId="0" applyFont="1" applyFill="1" applyBorder="1" applyAlignment="1">
      <alignment horizontal="left"/>
    </xf>
    <xf numFmtId="0" fontId="69" fillId="5" borderId="0" xfId="45" applyFont="1" applyFill="1" applyBorder="1" applyAlignment="1">
      <alignment horizontal="left"/>
    </xf>
    <xf numFmtId="0" fontId="57" fillId="2" borderId="0" xfId="46" applyFont="1" applyFill="1" applyBorder="1" applyAlignment="1"/>
    <xf numFmtId="0" fontId="33" fillId="0" borderId="0" xfId="46" applyFont="1" applyBorder="1" applyAlignment="1"/>
    <xf numFmtId="0" fontId="33" fillId="3" borderId="0" xfId="48" applyFont="1" applyFill="1" applyBorder="1" applyAlignment="1"/>
    <xf numFmtId="0" fontId="57" fillId="3" borderId="0" xfId="48" applyFont="1" applyFill="1" applyBorder="1" applyAlignment="1"/>
    <xf numFmtId="0" fontId="76" fillId="3" borderId="0" xfId="48" applyFont="1" applyFill="1" applyBorder="1" applyAlignment="1"/>
    <xf numFmtId="0" fontId="57" fillId="0" borderId="0" xfId="48" applyFont="1" applyFill="1" applyAlignment="1"/>
    <xf numFmtId="0" fontId="57" fillId="5" borderId="0" xfId="46" applyFont="1" applyFill="1" applyBorder="1" applyAlignment="1"/>
    <xf numFmtId="0" fontId="33" fillId="5" borderId="0" xfId="46" applyFont="1" applyFill="1" applyBorder="1" applyAlignment="1"/>
    <xf numFmtId="0" fontId="36" fillId="0" borderId="0" xfId="49" applyFont="1" applyFill="1" applyAlignment="1"/>
    <xf numFmtId="0" fontId="87" fillId="0" borderId="0" xfId="5" applyFont="1" applyFill="1" applyAlignment="1" applyProtection="1"/>
    <xf numFmtId="168" fontId="65" fillId="5" borderId="0" xfId="46" applyNumberFormat="1" applyFont="1" applyFill="1" applyAlignment="1">
      <alignment horizontal="center"/>
    </xf>
    <xf numFmtId="0" fontId="32" fillId="5" borderId="0" xfId="46" applyFont="1" applyFill="1" applyBorder="1" applyAlignment="1">
      <alignment horizontal="center"/>
    </xf>
    <xf numFmtId="0" fontId="42" fillId="5" borderId="0" xfId="45" applyFont="1" applyFill="1" applyBorder="1" applyAlignment="1">
      <alignment horizontal="center" vertical="center"/>
    </xf>
    <xf numFmtId="0" fontId="71" fillId="3" borderId="0" xfId="45" applyFont="1" applyFill="1" applyBorder="1" applyAlignment="1">
      <alignment horizontal="center" vertical="center"/>
    </xf>
    <xf numFmtId="168" fontId="32" fillId="5" borderId="0" xfId="46" applyNumberFormat="1" applyFont="1" applyFill="1" applyAlignment="1">
      <alignment horizontal="center"/>
    </xf>
    <xf numFmtId="0" fontId="32" fillId="0" borderId="0" xfId="45" applyFont="1" applyAlignment="1">
      <alignment horizontal="center"/>
    </xf>
    <xf numFmtId="0" fontId="69" fillId="3" borderId="0" xfId="49" applyFont="1" applyFill="1" applyBorder="1" applyAlignment="1">
      <alignment horizontal="center" vertical="center"/>
    </xf>
    <xf numFmtId="0" fontId="57" fillId="5" borderId="0" xfId="45" applyFont="1" applyFill="1" applyBorder="1" applyAlignment="1">
      <alignment horizontal="center" vertical="center"/>
    </xf>
    <xf numFmtId="167" fontId="54" fillId="0" borderId="15" xfId="46" applyNumberFormat="1" applyFont="1" applyFill="1" applyBorder="1" applyAlignment="1">
      <alignment horizontal="center" vertical="center"/>
    </xf>
    <xf numFmtId="166" fontId="58" fillId="4" borderId="19" xfId="0" applyNumberFormat="1" applyFont="1" applyFill="1" applyBorder="1" applyAlignment="1">
      <alignment horizontal="center" vertical="center"/>
    </xf>
    <xf numFmtId="166" fontId="55" fillId="0" borderId="23" xfId="0" applyNumberFormat="1" applyFont="1" applyFill="1" applyBorder="1" applyAlignment="1">
      <alignment horizontal="center" vertical="center"/>
    </xf>
    <xf numFmtId="166" fontId="61" fillId="0" borderId="25" xfId="0" applyNumberFormat="1" applyFont="1" applyFill="1" applyBorder="1" applyAlignment="1">
      <alignment horizontal="center" vertical="center"/>
    </xf>
    <xf numFmtId="167" fontId="54" fillId="3" borderId="23" xfId="46" applyNumberFormat="1" applyFont="1" applyFill="1" applyBorder="1" applyAlignment="1">
      <alignment horizontal="center" vertical="center"/>
    </xf>
    <xf numFmtId="166" fontId="58" fillId="0" borderId="24" xfId="0" applyNumberFormat="1" applyFont="1" applyFill="1" applyBorder="1" applyAlignment="1">
      <alignment horizontal="center" vertical="center"/>
    </xf>
    <xf numFmtId="168" fontId="32" fillId="5" borderId="0" xfId="46" applyNumberFormat="1" applyFont="1" applyFill="1" applyBorder="1" applyAlignment="1">
      <alignment horizontal="center"/>
    </xf>
    <xf numFmtId="0" fontId="71" fillId="8" borderId="0" xfId="45" applyFont="1" applyFill="1" applyBorder="1" applyAlignment="1">
      <alignment horizontal="center" vertical="center"/>
    </xf>
    <xf numFmtId="1" fontId="80" fillId="5" borderId="0" xfId="51" applyNumberFormat="1" applyFont="1" applyFill="1" applyBorder="1" applyAlignment="1">
      <alignment horizontal="center" vertical="center"/>
    </xf>
    <xf numFmtId="1" fontId="73" fillId="5" borderId="0" xfId="51" applyNumberFormat="1" applyFont="1" applyFill="1" applyBorder="1" applyAlignment="1">
      <alignment horizontal="center" vertical="center"/>
    </xf>
    <xf numFmtId="0" fontId="66" fillId="5" borderId="0" xfId="49" applyFont="1" applyFill="1" applyAlignment="1">
      <alignment horizontal="center" vertical="center"/>
    </xf>
    <xf numFmtId="16" fontId="35" fillId="4" borderId="1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56" fillId="4" borderId="17" xfId="0" applyNumberFormat="1" applyFont="1" applyFill="1" applyBorder="1" applyAlignment="1">
      <alignment horizontal="center" vertical="center"/>
    </xf>
    <xf numFmtId="16" fontId="35" fillId="4" borderId="24" xfId="46" applyNumberFormat="1" applyFont="1" applyFill="1" applyBorder="1" applyAlignment="1">
      <alignment horizontal="center" vertical="center"/>
    </xf>
    <xf numFmtId="16" fontId="35" fillId="4" borderId="25" xfId="46" applyNumberFormat="1" applyFont="1" applyFill="1" applyBorder="1" applyAlignment="1">
      <alignment horizontal="center" vertical="center"/>
    </xf>
    <xf numFmtId="166" fontId="55" fillId="0" borderId="15" xfId="0" applyNumberFormat="1" applyFont="1" applyFill="1" applyBorder="1" applyAlignment="1">
      <alignment horizontal="center" vertical="center"/>
    </xf>
    <xf numFmtId="166" fontId="58" fillId="4" borderId="18" xfId="0" applyNumberFormat="1" applyFont="1" applyFill="1" applyBorder="1" applyAlignment="1">
      <alignment horizontal="center" vertical="center"/>
    </xf>
    <xf numFmtId="166" fontId="61" fillId="0" borderId="20" xfId="0" applyNumberFormat="1" applyFont="1" applyFill="1" applyBorder="1" applyAlignment="1">
      <alignment horizontal="center" vertical="center"/>
    </xf>
    <xf numFmtId="0" fontId="88" fillId="5" borderId="0" xfId="46" applyFont="1" applyFill="1" applyAlignment="1">
      <alignment horizontal="left"/>
    </xf>
    <xf numFmtId="16" fontId="59" fillId="4" borderId="0" xfId="46" applyNumberFormat="1" applyFont="1" applyFill="1" applyBorder="1" applyAlignment="1">
      <alignment horizontal="center" vertical="center"/>
    </xf>
    <xf numFmtId="16" fontId="88" fillId="5" borderId="23" xfId="46" applyNumberFormat="1" applyFont="1" applyFill="1" applyBorder="1" applyAlignment="1">
      <alignment horizontal="center" vertical="center"/>
    </xf>
    <xf numFmtId="16" fontId="76" fillId="5" borderId="24" xfId="46" applyNumberFormat="1" applyFont="1" applyFill="1" applyBorder="1" applyAlignment="1">
      <alignment horizontal="center" vertical="center"/>
    </xf>
    <xf numFmtId="0" fontId="35" fillId="4" borderId="24" xfId="46" applyFont="1" applyFill="1" applyBorder="1" applyAlignment="1">
      <alignment horizontal="center" vertical="center"/>
    </xf>
    <xf numFmtId="0" fontId="35" fillId="5" borderId="14" xfId="46" applyFont="1" applyFill="1" applyBorder="1" applyAlignment="1">
      <alignment horizontal="center" vertical="center"/>
    </xf>
    <xf numFmtId="0" fontId="35" fillId="5" borderId="23" xfId="46" applyFont="1" applyFill="1" applyBorder="1" applyAlignment="1">
      <alignment horizontal="center" vertical="center" wrapText="1"/>
    </xf>
    <xf numFmtId="16" fontId="88" fillId="4" borderId="23" xfId="46" applyNumberFormat="1" applyFont="1" applyFill="1" applyBorder="1" applyAlignment="1">
      <alignment horizontal="center" vertical="center"/>
    </xf>
    <xf numFmtId="16" fontId="76" fillId="4" borderId="24" xfId="46" applyNumberFormat="1" applyFont="1" applyFill="1" applyBorder="1" applyAlignment="1">
      <alignment horizontal="center" vertical="center"/>
    </xf>
    <xf numFmtId="16" fontId="59" fillId="4" borderId="24" xfId="46" applyNumberFormat="1" applyFont="1" applyFill="1" applyBorder="1" applyAlignment="1">
      <alignment horizontal="center" vertical="center"/>
    </xf>
    <xf numFmtId="0" fontId="35" fillId="5" borderId="0" xfId="46" applyFont="1" applyFill="1" applyBorder="1" applyAlignment="1">
      <alignment horizontal="center" vertical="center" wrapText="1"/>
    </xf>
    <xf numFmtId="16" fontId="88" fillId="4" borderId="15" xfId="46" applyNumberFormat="1" applyFont="1" applyFill="1" applyBorder="1" applyAlignment="1">
      <alignment horizontal="center" vertical="center"/>
    </xf>
    <xf numFmtId="16" fontId="59" fillId="4" borderId="18" xfId="46" applyNumberFormat="1" applyFont="1" applyFill="1" applyBorder="1" applyAlignment="1">
      <alignment horizontal="center" vertical="center"/>
    </xf>
    <xf numFmtId="0" fontId="35" fillId="5" borderId="14" xfId="46" applyFont="1" applyFill="1" applyBorder="1" applyAlignment="1">
      <alignment horizontal="center" vertical="center" wrapText="1"/>
    </xf>
    <xf numFmtId="0" fontId="35" fillId="5" borderId="26" xfId="46" applyFont="1" applyFill="1" applyBorder="1" applyAlignment="1">
      <alignment horizontal="center" vertical="center" wrapText="1"/>
    </xf>
    <xf numFmtId="16" fontId="35" fillId="4" borderId="18" xfId="46" applyNumberFormat="1" applyFont="1" applyFill="1" applyBorder="1" applyAlignment="1">
      <alignment horizontal="center" vertical="center"/>
    </xf>
    <xf numFmtId="0" fontId="88" fillId="0" borderId="0" xfId="48" applyFont="1" applyFill="1" applyAlignment="1">
      <alignment horizontal="left"/>
    </xf>
    <xf numFmtId="0" fontId="59" fillId="0" borderId="0" xfId="48" applyFont="1" applyFill="1" applyBorder="1" applyAlignment="1">
      <alignment horizontal="left"/>
    </xf>
    <xf numFmtId="0" fontId="76" fillId="0" borderId="0" xfId="48" applyFont="1" applyFill="1" applyBorder="1" applyAlignment="1">
      <alignment horizontal="left"/>
    </xf>
    <xf numFmtId="0" fontId="33" fillId="0" borderId="23" xfId="48" applyFont="1" applyFill="1" applyBorder="1" applyAlignment="1">
      <alignment horizontal="center" vertical="center"/>
    </xf>
    <xf numFmtId="0" fontId="33" fillId="0" borderId="25" xfId="48" applyFont="1" applyFill="1" applyBorder="1" applyAlignment="1">
      <alignment horizontal="center" vertical="center"/>
    </xf>
    <xf numFmtId="0" fontId="35" fillId="5" borderId="28" xfId="45" applyFont="1" applyFill="1" applyBorder="1" applyAlignment="1">
      <alignment horizontal="center" vertical="center" wrapText="1"/>
    </xf>
    <xf numFmtId="0" fontId="53" fillId="5" borderId="26" xfId="45" applyFont="1" applyFill="1" applyBorder="1" applyAlignment="1">
      <alignment horizontal="center" vertical="center" wrapText="1"/>
    </xf>
    <xf numFmtId="0" fontId="35" fillId="5" borderId="14" xfId="45" applyFont="1" applyFill="1" applyBorder="1" applyAlignment="1">
      <alignment horizontal="center" vertical="center" wrapText="1"/>
    </xf>
    <xf numFmtId="0" fontId="35" fillId="5" borderId="23" xfId="45" applyFont="1" applyFill="1" applyBorder="1" applyAlignment="1">
      <alignment horizontal="center" vertical="center"/>
    </xf>
    <xf numFmtId="0" fontId="35" fillId="7" borderId="25" xfId="45" applyFont="1" applyFill="1" applyBorder="1" applyAlignment="1">
      <alignment horizontal="center" vertical="center"/>
    </xf>
    <xf numFmtId="0" fontId="35" fillId="0" borderId="14" xfId="46" applyFont="1" applyFill="1" applyBorder="1" applyAlignment="1">
      <alignment horizontal="center" vertical="center"/>
    </xf>
    <xf numFmtId="0" fontId="32" fillId="0" borderId="0" xfId="46" applyFont="1" applyBorder="1" applyAlignment="1">
      <alignment horizontal="left"/>
    </xf>
    <xf numFmtId="0" fontId="35" fillId="4" borderId="26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 wrapText="1"/>
    </xf>
    <xf numFmtId="0" fontId="57" fillId="0" borderId="0" xfId="45" applyFont="1" applyFill="1" applyBorder="1" applyAlignment="1">
      <alignment horizontal="left" vertical="center"/>
    </xf>
    <xf numFmtId="0" fontId="59" fillId="4" borderId="0" xfId="45" applyFont="1" applyFill="1" applyBorder="1" applyAlignment="1">
      <alignment horizontal="left" vertical="center"/>
    </xf>
    <xf numFmtId="0" fontId="32" fillId="4" borderId="21" xfId="46" applyFont="1" applyFill="1" applyBorder="1" applyAlignment="1">
      <alignment horizontal="center" vertical="center"/>
    </xf>
    <xf numFmtId="0" fontId="32" fillId="4" borderId="25" xfId="45" applyFont="1" applyFill="1" applyBorder="1" applyAlignment="1">
      <alignment horizontal="center" vertical="center"/>
    </xf>
    <xf numFmtId="0" fontId="35" fillId="5" borderId="27" xfId="46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left" vertical="center"/>
    </xf>
    <xf numFmtId="16" fontId="76" fillId="5" borderId="0" xfId="0" applyNumberFormat="1" applyFont="1" applyFill="1" applyBorder="1" applyAlignment="1">
      <alignment horizontal="left" vertical="center"/>
    </xf>
    <xf numFmtId="0" fontId="76" fillId="5" borderId="0" xfId="0" applyNumberFormat="1" applyFont="1" applyFill="1" applyBorder="1" applyAlignment="1">
      <alignment horizontal="left" vertical="center"/>
    </xf>
    <xf numFmtId="0" fontId="35" fillId="6" borderId="14" xfId="46" applyFont="1" applyFill="1" applyBorder="1" applyAlignment="1">
      <alignment horizontal="center" vertical="center"/>
    </xf>
    <xf numFmtId="16" fontId="85" fillId="2" borderId="23" xfId="46" applyNumberFormat="1" applyFont="1" applyFill="1" applyBorder="1" applyAlignment="1">
      <alignment horizontal="center" vertical="center"/>
    </xf>
    <xf numFmtId="16" fontId="76" fillId="2" borderId="24" xfId="46" applyNumberFormat="1" applyFont="1" applyFill="1" applyBorder="1" applyAlignment="1">
      <alignment horizontal="center" vertical="center"/>
    </xf>
    <xf numFmtId="0" fontId="85" fillId="2" borderId="25" xfId="49" applyFont="1" applyFill="1" applyBorder="1" applyAlignment="1">
      <alignment horizontal="center" vertical="center"/>
    </xf>
    <xf numFmtId="16" fontId="76" fillId="2" borderId="25" xfId="46" applyNumberFormat="1" applyFont="1" applyFill="1" applyBorder="1" applyAlignment="1">
      <alignment horizontal="center" vertical="center"/>
    </xf>
    <xf numFmtId="16" fontId="85" fillId="2" borderId="16" xfId="46" applyNumberFormat="1" applyFont="1" applyFill="1" applyBorder="1" applyAlignment="1">
      <alignment horizontal="center" vertical="center"/>
    </xf>
    <xf numFmtId="16" fontId="76" fillId="2" borderId="0" xfId="46" applyNumberFormat="1" applyFont="1" applyFill="1" applyBorder="1" applyAlignment="1">
      <alignment horizontal="center" vertical="center"/>
    </xf>
    <xf numFmtId="0" fontId="85" fillId="2" borderId="21" xfId="49" applyFont="1" applyFill="1" applyBorder="1" applyAlignment="1">
      <alignment horizontal="center" vertical="center"/>
    </xf>
    <xf numFmtId="16" fontId="76" fillId="2" borderId="21" xfId="46" applyNumberFormat="1" applyFont="1" applyFill="1" applyBorder="1" applyAlignment="1">
      <alignment horizontal="center" vertical="center"/>
    </xf>
    <xf numFmtId="0" fontId="35" fillId="2" borderId="27" xfId="46" applyFont="1" applyFill="1" applyBorder="1" applyAlignment="1">
      <alignment horizontal="center" vertical="center" wrapText="1"/>
    </xf>
    <xf numFmtId="0" fontId="35" fillId="2" borderId="14" xfId="46" applyFont="1" applyFill="1" applyBorder="1" applyAlignment="1">
      <alignment horizontal="center" vertical="center" wrapText="1"/>
    </xf>
    <xf numFmtId="0" fontId="85" fillId="2" borderId="25" xfId="46" applyFont="1" applyFill="1" applyBorder="1" applyAlignment="1">
      <alignment horizontal="center" vertical="center"/>
    </xf>
    <xf numFmtId="0" fontId="35" fillId="2" borderId="28" xfId="46" applyFont="1" applyFill="1" applyBorder="1" applyAlignment="1">
      <alignment horizontal="center" vertical="center" wrapText="1"/>
    </xf>
    <xf numFmtId="16" fontId="85" fillId="2" borderId="17" xfId="46" applyNumberFormat="1" applyFont="1" applyFill="1" applyBorder="1" applyAlignment="1">
      <alignment horizontal="center" vertical="center"/>
    </xf>
    <xf numFmtId="16" fontId="76" fillId="2" borderId="19" xfId="46" applyNumberFormat="1" applyFont="1" applyFill="1" applyBorder="1" applyAlignment="1">
      <alignment horizontal="center" vertical="center"/>
    </xf>
    <xf numFmtId="0" fontId="85" fillId="2" borderId="22" xfId="46" applyFont="1" applyFill="1" applyBorder="1" applyAlignment="1">
      <alignment horizontal="center" vertical="center"/>
    </xf>
    <xf numFmtId="16" fontId="76" fillId="2" borderId="22" xfId="46" applyNumberFormat="1" applyFont="1" applyFill="1" applyBorder="1" applyAlignment="1">
      <alignment horizontal="center" vertical="center"/>
    </xf>
    <xf numFmtId="168" fontId="83" fillId="5" borderId="0" xfId="5" applyNumberFormat="1" applyFont="1" applyFill="1" applyBorder="1" applyAlignment="1" applyProtection="1">
      <alignment horizontal="left"/>
    </xf>
    <xf numFmtId="16" fontId="35" fillId="0" borderId="15" xfId="46" applyNumberFormat="1" applyFont="1" applyBorder="1" applyAlignment="1">
      <alignment vertical="center"/>
    </xf>
    <xf numFmtId="16" fontId="35" fillId="0" borderId="20" xfId="46" applyNumberFormat="1" applyFont="1" applyBorder="1" applyAlignment="1">
      <alignment vertical="center"/>
    </xf>
    <xf numFmtId="16" fontId="35" fillId="0" borderId="31" xfId="46" applyNumberFormat="1" applyFont="1" applyBorder="1" applyAlignment="1">
      <alignment vertical="center"/>
    </xf>
    <xf numFmtId="167" fontId="35" fillId="0" borderId="23" xfId="46" applyNumberFormat="1" applyFont="1" applyBorder="1" applyAlignment="1">
      <alignment vertical="center"/>
    </xf>
    <xf numFmtId="167" fontId="35" fillId="0" borderId="25" xfId="46" applyNumberFormat="1" applyFont="1" applyBorder="1" applyAlignment="1">
      <alignment vertical="center"/>
    </xf>
    <xf numFmtId="167" fontId="35" fillId="0" borderId="24" xfId="46" applyNumberFormat="1" applyFont="1" applyBorder="1" applyAlignment="1">
      <alignment vertical="center"/>
    </xf>
    <xf numFmtId="0" fontId="35" fillId="3" borderId="23" xfId="6" applyFont="1" applyFill="1" applyBorder="1" applyAlignment="1">
      <alignment horizontal="center" vertical="center" wrapText="1"/>
    </xf>
    <xf numFmtId="16" fontId="35" fillId="0" borderId="23" xfId="46" applyNumberFormat="1" applyFont="1" applyBorder="1" applyAlignment="1">
      <alignment horizontal="center" vertical="center"/>
    </xf>
    <xf numFmtId="16" fontId="35" fillId="0" borderId="25" xfId="46" applyNumberFormat="1" applyFont="1" applyBorder="1" applyAlignment="1">
      <alignment horizontal="center" vertical="center"/>
    </xf>
    <xf numFmtId="16" fontId="35" fillId="0" borderId="24" xfId="46" applyNumberFormat="1" applyFont="1" applyBorder="1" applyAlignment="1">
      <alignment horizontal="center" vertical="center"/>
    </xf>
    <xf numFmtId="0" fontId="35" fillId="7" borderId="25" xfId="6" applyFont="1" applyFill="1" applyBorder="1" applyAlignment="1">
      <alignment horizontal="center" vertical="center" wrapText="1"/>
    </xf>
    <xf numFmtId="0" fontId="35" fillId="3" borderId="14" xfId="6" applyFont="1" applyFill="1" applyBorder="1" applyAlignment="1">
      <alignment horizontal="center" vertical="center" wrapText="1"/>
    </xf>
    <xf numFmtId="0" fontId="53" fillId="3" borderId="25" xfId="6" applyFont="1" applyFill="1" applyBorder="1" applyAlignment="1">
      <alignment horizontal="center" vertical="center"/>
    </xf>
    <xf numFmtId="16" fontId="84" fillId="0" borderId="21" xfId="46" applyNumberFormat="1" applyFont="1" applyBorder="1" applyAlignment="1">
      <alignment horizontal="center" vertical="center" wrapText="1"/>
    </xf>
    <xf numFmtId="0" fontId="35" fillId="4" borderId="14" xfId="6" applyFont="1" applyFill="1" applyBorder="1" applyAlignment="1">
      <alignment horizontal="center" vertical="center" wrapText="1"/>
    </xf>
    <xf numFmtId="16" fontId="84" fillId="0" borderId="25" xfId="46" applyNumberFormat="1" applyFont="1" applyBorder="1" applyAlignment="1">
      <alignment horizontal="center" vertical="center" wrapText="1"/>
    </xf>
    <xf numFmtId="16" fontId="84" fillId="4" borderId="25" xfId="46" applyNumberFormat="1" applyFont="1" applyFill="1" applyBorder="1" applyAlignment="1">
      <alignment horizontal="center" vertical="center" wrapText="1"/>
    </xf>
    <xf numFmtId="16" fontId="76" fillId="0" borderId="23" xfId="46" applyNumberFormat="1" applyFont="1" applyBorder="1" applyAlignment="1">
      <alignment horizontal="center" vertical="center" wrapText="1"/>
    </xf>
    <xf numFmtId="16" fontId="76" fillId="0" borderId="16" xfId="46" applyNumberFormat="1" applyFont="1" applyBorder="1" applyAlignment="1">
      <alignment horizontal="center" vertical="center" wrapText="1"/>
    </xf>
    <xf numFmtId="16" fontId="76" fillId="4" borderId="23" xfId="46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left" vertical="center"/>
    </xf>
    <xf numFmtId="167" fontId="58" fillId="4" borderId="19" xfId="46" applyNumberFormat="1" applyFont="1" applyFill="1" applyBorder="1" applyAlignment="1">
      <alignment horizontal="center" vertical="center"/>
    </xf>
    <xf numFmtId="167" fontId="61" fillId="4" borderId="22" xfId="46" applyNumberFormat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left" vertical="center" wrapText="1"/>
    </xf>
    <xf numFmtId="0" fontId="31" fillId="0" borderId="0" xfId="0" quotePrefix="1" applyFont="1" applyAlignment="1">
      <alignment horizontal="left" vertical="center" wrapText="1"/>
    </xf>
    <xf numFmtId="0" fontId="32" fillId="5" borderId="0" xfId="46" applyNumberFormat="1" applyFont="1" applyFill="1"/>
    <xf numFmtId="0" fontId="53" fillId="3" borderId="26" xfId="6" applyFont="1" applyFill="1" applyBorder="1" applyAlignment="1">
      <alignment horizontal="center" vertical="center" wrapText="1"/>
    </xf>
    <xf numFmtId="0" fontId="57" fillId="3" borderId="0" xfId="48" applyNumberFormat="1" applyFont="1" applyFill="1" applyBorder="1" applyAlignment="1"/>
    <xf numFmtId="0" fontId="33" fillId="3" borderId="0" xfId="48" applyNumberFormat="1" applyFont="1" applyFill="1" applyBorder="1" applyAlignment="1"/>
    <xf numFmtId="0" fontId="57" fillId="0" borderId="0" xfId="48" applyNumberFormat="1" applyFont="1" applyFill="1" applyAlignment="1">
      <alignment horizontal="center"/>
    </xf>
    <xf numFmtId="0" fontId="57" fillId="0" borderId="0" xfId="13" applyNumberFormat="1" applyFont="1" applyFill="1" applyBorder="1" applyAlignment="1"/>
    <xf numFmtId="0" fontId="32" fillId="0" borderId="0" xfId="0" applyNumberFormat="1" applyFont="1" applyFill="1" applyBorder="1" applyAlignment="1">
      <alignment vertical="center"/>
    </xf>
    <xf numFmtId="0" fontId="33" fillId="0" borderId="0" xfId="48" applyNumberFormat="1" applyFont="1" applyFill="1" applyBorder="1" applyAlignment="1">
      <alignment horizontal="center" vertical="center"/>
    </xf>
    <xf numFmtId="0" fontId="57" fillId="0" borderId="0" xfId="48" applyNumberFormat="1" applyFont="1" applyFill="1" applyBorder="1" applyAlignment="1">
      <alignment horizontal="center" vertical="center"/>
    </xf>
    <xf numFmtId="0" fontId="57" fillId="4" borderId="0" xfId="48" applyNumberFormat="1" applyFont="1" applyFill="1" applyBorder="1" applyAlignment="1">
      <alignment horizontal="center" vertical="center"/>
    </xf>
    <xf numFmtId="0" fontId="32" fillId="0" borderId="0" xfId="46" applyNumberFormat="1" applyFont="1"/>
    <xf numFmtId="0" fontId="32" fillId="3" borderId="0" xfId="48" applyNumberFormat="1" applyFont="1" applyFill="1" applyAlignment="1">
      <alignment horizontal="center"/>
    </xf>
    <xf numFmtId="0" fontId="35" fillId="31" borderId="26" xfId="46" applyFont="1" applyFill="1" applyBorder="1" applyAlignment="1">
      <alignment horizontal="center" vertical="center"/>
    </xf>
    <xf numFmtId="0" fontId="35" fillId="7" borderId="14" xfId="48" applyFont="1" applyFill="1" applyBorder="1" applyAlignment="1">
      <alignment horizontal="center" vertical="center"/>
    </xf>
    <xf numFmtId="16" fontId="35" fillId="4" borderId="31" xfId="46" applyNumberFormat="1" applyFont="1" applyFill="1" applyBorder="1" applyAlignment="1">
      <alignment horizontal="center" vertical="center"/>
    </xf>
    <xf numFmtId="16" fontId="57" fillId="5" borderId="24" xfId="48" applyNumberFormat="1" applyFont="1" applyFill="1" applyBorder="1" applyAlignment="1">
      <alignment horizontal="center" vertical="center"/>
    </xf>
    <xf numFmtId="16" fontId="57" fillId="5" borderId="29" xfId="48" applyNumberFormat="1" applyFont="1" applyFill="1" applyBorder="1" applyAlignment="1">
      <alignment horizontal="center" vertical="center"/>
    </xf>
    <xf numFmtId="16" fontId="57" fillId="5" borderId="23" xfId="45" applyNumberFormat="1" applyFont="1" applyFill="1" applyBorder="1" applyAlignment="1">
      <alignment horizontal="center" vertical="center"/>
    </xf>
    <xf numFmtId="16" fontId="57" fillId="5" borderId="23" xfId="46" applyNumberFormat="1" applyFont="1" applyFill="1" applyBorder="1" applyAlignment="1">
      <alignment horizontal="center" vertical="center"/>
    </xf>
    <xf numFmtId="16" fontId="57" fillId="5" borderId="30" xfId="46" applyNumberFormat="1" applyFont="1" applyFill="1" applyBorder="1" applyAlignment="1">
      <alignment horizontal="center" vertical="center"/>
    </xf>
    <xf numFmtId="16" fontId="57" fillId="5" borderId="17" xfId="46" applyNumberFormat="1" applyFont="1" applyFill="1" applyBorder="1" applyAlignment="1">
      <alignment horizontal="center" vertical="center"/>
    </xf>
    <xf numFmtId="16" fontId="84" fillId="32" borderId="25" xfId="46" applyNumberFormat="1" applyFont="1" applyFill="1" applyBorder="1" applyAlignment="1">
      <alignment horizontal="center" vertical="center" wrapText="1"/>
    </xf>
    <xf numFmtId="16" fontId="84" fillId="5" borderId="21" xfId="46" applyNumberFormat="1" applyFont="1" applyFill="1" applyBorder="1" applyAlignment="1">
      <alignment horizontal="center" vertical="center" wrapText="1"/>
    </xf>
    <xf numFmtId="166" fontId="55" fillId="5" borderId="23" xfId="0" applyNumberFormat="1" applyFont="1" applyFill="1" applyBorder="1" applyAlignment="1">
      <alignment horizontal="center" vertical="center"/>
    </xf>
    <xf numFmtId="166" fontId="55" fillId="5" borderId="15" xfId="0" applyNumberFormat="1" applyFont="1" applyFill="1" applyBorder="1" applyAlignment="1">
      <alignment horizontal="center" vertical="center"/>
    </xf>
    <xf numFmtId="16" fontId="76" fillId="5" borderId="23" xfId="46" applyNumberFormat="1" applyFont="1" applyFill="1" applyBorder="1" applyAlignment="1">
      <alignment horizontal="center" vertical="center" wrapText="1"/>
    </xf>
    <xf numFmtId="16" fontId="76" fillId="5" borderId="16" xfId="46" applyNumberFormat="1" applyFont="1" applyFill="1" applyBorder="1" applyAlignment="1">
      <alignment horizontal="center" vertical="center" wrapText="1"/>
    </xf>
    <xf numFmtId="16" fontId="59" fillId="5" borderId="25" xfId="46" applyNumberFormat="1" applyFont="1" applyFill="1" applyBorder="1" applyAlignment="1">
      <alignment horizontal="center" vertical="center"/>
    </xf>
    <xf numFmtId="16" fontId="59" fillId="4" borderId="25" xfId="46" applyNumberFormat="1" applyFont="1" applyFill="1" applyBorder="1" applyAlignment="1">
      <alignment horizontal="center" vertical="center"/>
    </xf>
    <xf numFmtId="16" fontId="59" fillId="4" borderId="20" xfId="46" applyNumberFormat="1" applyFont="1" applyFill="1" applyBorder="1" applyAlignment="1">
      <alignment horizontal="center" vertical="center"/>
    </xf>
    <xf numFmtId="16" fontId="88" fillId="5" borderId="25" xfId="48" applyNumberFormat="1" applyFont="1" applyFill="1" applyBorder="1" applyAlignment="1">
      <alignment horizontal="center" vertical="center"/>
    </xf>
    <xf numFmtId="16" fontId="88" fillId="5" borderId="22" xfId="48" applyNumberFormat="1" applyFont="1" applyFill="1" applyBorder="1" applyAlignment="1">
      <alignment horizontal="center" vertical="center"/>
    </xf>
    <xf numFmtId="167" fontId="54" fillId="0" borderId="17" xfId="46" applyNumberFormat="1" applyFont="1" applyFill="1" applyBorder="1" applyAlignment="1">
      <alignment horizontal="center" vertical="center"/>
    </xf>
    <xf numFmtId="0" fontId="58" fillId="4" borderId="31" xfId="0" applyFont="1" applyFill="1" applyBorder="1" applyAlignment="1">
      <alignment horizontal="center" vertical="center"/>
    </xf>
    <xf numFmtId="0" fontId="61" fillId="4" borderId="32" xfId="0" applyFont="1" applyFill="1" applyBorder="1" applyAlignment="1">
      <alignment horizontal="center" vertical="center"/>
    </xf>
    <xf numFmtId="16" fontId="59" fillId="5" borderId="23" xfId="48" applyNumberFormat="1" applyFont="1" applyFill="1" applyBorder="1" applyAlignment="1">
      <alignment horizontal="center" vertical="center"/>
    </xf>
    <xf numFmtId="16" fontId="57" fillId="5" borderId="17" xfId="48" applyNumberFormat="1" applyFont="1" applyFill="1" applyBorder="1" applyAlignment="1">
      <alignment horizontal="center" vertical="center"/>
    </xf>
    <xf numFmtId="16" fontId="59" fillId="5" borderId="24" xfId="46" applyNumberFormat="1" applyFont="1" applyFill="1" applyBorder="1" applyAlignment="1">
      <alignment horizontal="center" vertical="center"/>
    </xf>
    <xf numFmtId="16" fontId="59" fillId="5" borderId="19" xfId="46" applyNumberFormat="1" applyFont="1" applyFill="1" applyBorder="1" applyAlignment="1">
      <alignment horizontal="center" vertical="center"/>
    </xf>
    <xf numFmtId="0" fontId="32" fillId="5" borderId="20" xfId="45" applyFont="1" applyFill="1" applyBorder="1" applyAlignment="1">
      <alignment horizontal="center" vertical="center"/>
    </xf>
    <xf numFmtId="0" fontId="32" fillId="5" borderId="25" xfId="45" applyFont="1" applyFill="1" applyBorder="1" applyAlignment="1">
      <alignment horizontal="center" vertical="center"/>
    </xf>
    <xf numFmtId="0" fontId="32" fillId="5" borderId="22" xfId="46" applyFont="1" applyFill="1" applyBorder="1" applyAlignment="1">
      <alignment horizontal="center" vertical="center"/>
    </xf>
    <xf numFmtId="16" fontId="59" fillId="5" borderId="24" xfId="45" applyNumberFormat="1" applyFont="1" applyFill="1" applyBorder="1" applyAlignment="1">
      <alignment horizontal="center" vertical="center"/>
    </xf>
    <xf numFmtId="0" fontId="32" fillId="5" borderId="21" xfId="46" applyFont="1" applyFill="1" applyBorder="1" applyAlignment="1">
      <alignment horizontal="center" vertical="center"/>
    </xf>
    <xf numFmtId="0" fontId="76" fillId="4" borderId="15" xfId="0" applyFont="1" applyFill="1" applyBorder="1" applyAlignment="1">
      <alignment horizontal="center" vertical="center"/>
    </xf>
    <xf numFmtId="0" fontId="76" fillId="0" borderId="31" xfId="0" applyFont="1" applyBorder="1"/>
    <xf numFmtId="0" fontId="76" fillId="0" borderId="19" xfId="0" applyFont="1" applyBorder="1"/>
    <xf numFmtId="0" fontId="90" fillId="6" borderId="20" xfId="45" applyFont="1" applyFill="1" applyBorder="1" applyAlignment="1">
      <alignment horizontal="center" vertical="center"/>
    </xf>
    <xf numFmtId="0" fontId="65" fillId="2" borderId="0" xfId="46" applyFont="1" applyFill="1" applyBorder="1" applyAlignment="1">
      <alignment horizontal="left"/>
    </xf>
    <xf numFmtId="0" fontId="76" fillId="0" borderId="19" xfId="0" applyFont="1" applyBorder="1" applyAlignment="1">
      <alignment horizontal="left"/>
    </xf>
    <xf numFmtId="0" fontId="90" fillId="6" borderId="22" xfId="45" applyNumberFormat="1" applyFont="1" applyFill="1" applyBorder="1" applyAlignment="1">
      <alignment horizontal="left" vertical="center"/>
    </xf>
    <xf numFmtId="0" fontId="76" fillId="4" borderId="17" xfId="0" applyNumberFormat="1" applyFont="1" applyFill="1" applyBorder="1" applyAlignment="1">
      <alignment horizontal="left" vertical="center"/>
    </xf>
    <xf numFmtId="0" fontId="32" fillId="3" borderId="0" xfId="48" applyFont="1" applyFill="1" applyBorder="1" applyAlignment="1">
      <alignment horizontal="left"/>
    </xf>
    <xf numFmtId="16" fontId="56" fillId="5" borderId="0" xfId="46" applyNumberFormat="1" applyFont="1" applyFill="1" applyBorder="1" applyAlignment="1">
      <alignment horizontal="left"/>
    </xf>
    <xf numFmtId="0" fontId="88" fillId="0" borderId="15" xfId="0" applyFont="1" applyBorder="1"/>
    <xf numFmtId="0" fontId="88" fillId="0" borderId="17" xfId="0" applyFont="1" applyBorder="1"/>
    <xf numFmtId="0" fontId="59" fillId="0" borderId="20" xfId="0" applyFont="1" applyBorder="1"/>
    <xf numFmtId="0" fontId="59" fillId="0" borderId="22" xfId="0" applyFont="1" applyBorder="1"/>
    <xf numFmtId="0" fontId="65" fillId="0" borderId="0" xfId="46" applyFont="1" applyAlignment="1">
      <alignment horizontal="center"/>
    </xf>
    <xf numFmtId="0" fontId="63" fillId="4" borderId="0" xfId="45" applyFont="1" applyFill="1" applyBorder="1" applyAlignment="1">
      <alignment horizontal="center" vertical="center"/>
    </xf>
    <xf numFmtId="0" fontId="32" fillId="0" borderId="0" xfId="46" applyFont="1" applyAlignment="1">
      <alignment horizontal="center"/>
    </xf>
    <xf numFmtId="0" fontId="32" fillId="3" borderId="0" xfId="48" applyFont="1" applyFill="1" applyAlignment="1"/>
    <xf numFmtId="0" fontId="65" fillId="0" borderId="0" xfId="48" applyFont="1" applyFill="1" applyAlignment="1"/>
    <xf numFmtId="170" fontId="76" fillId="5" borderId="19" xfId="48" applyNumberFormat="1" applyFont="1" applyFill="1" applyBorder="1" applyAlignment="1">
      <alignment vertical="center"/>
    </xf>
    <xf numFmtId="169" fontId="75" fillId="0" borderId="0" xfId="48" applyNumberFormat="1" applyFont="1" applyFill="1" applyBorder="1" applyAlignment="1">
      <alignment vertical="center"/>
    </xf>
    <xf numFmtId="0" fontId="32" fillId="5" borderId="0" xfId="45" applyFont="1" applyFill="1" applyBorder="1" applyAlignment="1"/>
    <xf numFmtId="0" fontId="33" fillId="5" borderId="0" xfId="0" applyFont="1" applyFill="1" applyBorder="1" applyAlignment="1"/>
    <xf numFmtId="0" fontId="57" fillId="5" borderId="0" xfId="0" applyFont="1" applyFill="1" applyBorder="1" applyAlignment="1"/>
    <xf numFmtId="0" fontId="69" fillId="5" borderId="0" xfId="45" applyFont="1" applyFill="1" applyBorder="1" applyAlignment="1"/>
    <xf numFmtId="0" fontId="76" fillId="0" borderId="19" xfId="0" quotePrefix="1" applyFont="1" applyBorder="1" applyAlignment="1">
      <alignment horizontal="left"/>
    </xf>
    <xf numFmtId="169" fontId="88" fillId="5" borderId="22" xfId="48" applyNumberFormat="1" applyFont="1" applyFill="1" applyBorder="1" applyAlignment="1">
      <alignment vertical="center"/>
    </xf>
    <xf numFmtId="0" fontId="76" fillId="5" borderId="31" xfId="0" applyFont="1" applyFill="1" applyBorder="1" applyAlignment="1">
      <alignment horizontal="center"/>
    </xf>
    <xf numFmtId="0" fontId="88" fillId="5" borderId="20" xfId="0" applyFont="1" applyFill="1" applyBorder="1" applyAlignment="1">
      <alignment horizontal="center"/>
    </xf>
    <xf numFmtId="0" fontId="88" fillId="5" borderId="22" xfId="0" applyFont="1" applyFill="1" applyBorder="1" applyAlignment="1"/>
    <xf numFmtId="0" fontId="59" fillId="5" borderId="17" xfId="0" applyFont="1" applyFill="1" applyBorder="1" applyAlignment="1"/>
    <xf numFmtId="0" fontId="59" fillId="5" borderId="19" xfId="0" applyFont="1" applyFill="1" applyBorder="1" applyAlignment="1">
      <alignment vertical="center"/>
    </xf>
    <xf numFmtId="167" fontId="60" fillId="3" borderId="31" xfId="46" applyNumberFormat="1" applyFont="1" applyFill="1" applyBorder="1" applyAlignment="1">
      <alignment horizontal="center" vertical="center"/>
    </xf>
    <xf numFmtId="167" fontId="60" fillId="4" borderId="19" xfId="46" applyNumberFormat="1" applyFont="1" applyFill="1" applyBorder="1" applyAlignment="1">
      <alignment horizontal="center" vertical="center"/>
    </xf>
    <xf numFmtId="167" fontId="35" fillId="3" borderId="21" xfId="46" applyNumberFormat="1" applyFont="1" applyFill="1" applyBorder="1" applyAlignment="1">
      <alignment horizontal="center" vertical="center"/>
    </xf>
    <xf numFmtId="167" fontId="35" fillId="4" borderId="22" xfId="46" applyNumberFormat="1" applyFont="1" applyFill="1" applyBorder="1" applyAlignment="1">
      <alignment horizontal="center" vertical="center"/>
    </xf>
    <xf numFmtId="167" fontId="54" fillId="5" borderId="15" xfId="46" applyNumberFormat="1" applyFont="1" applyFill="1" applyBorder="1" applyAlignment="1">
      <alignment horizontal="center" vertical="center"/>
    </xf>
    <xf numFmtId="167" fontId="54" fillId="5" borderId="17" xfId="46" applyNumberFormat="1" applyFont="1" applyFill="1" applyBorder="1" applyAlignment="1">
      <alignment horizontal="center" vertical="center"/>
    </xf>
    <xf numFmtId="166" fontId="55" fillId="4" borderId="24" xfId="0" applyNumberFormat="1" applyFont="1" applyFill="1" applyBorder="1" applyAlignment="1">
      <alignment horizontal="center" vertical="center"/>
    </xf>
    <xf numFmtId="16" fontId="35" fillId="4" borderId="3" xfId="46" applyNumberFormat="1" applyFont="1" applyFill="1" applyBorder="1" applyAlignment="1">
      <alignment horizontal="center" vertical="center"/>
    </xf>
    <xf numFmtId="167" fontId="54" fillId="3" borderId="24" xfId="46" applyNumberFormat="1" applyFont="1" applyFill="1" applyBorder="1" applyAlignment="1">
      <alignment horizontal="center" vertical="center"/>
    </xf>
    <xf numFmtId="0" fontId="76" fillId="0" borderId="31" xfId="0" applyFont="1" applyBorder="1" applyAlignment="1">
      <alignment wrapText="1"/>
    </xf>
    <xf numFmtId="0" fontId="35" fillId="0" borderId="16" xfId="48" applyFont="1" applyFill="1" applyBorder="1" applyAlignment="1">
      <alignment horizontal="center" vertical="center"/>
    </xf>
    <xf numFmtId="0" fontId="35" fillId="0" borderId="23" xfId="48" applyFont="1" applyFill="1" applyBorder="1" applyAlignment="1">
      <alignment horizontal="center" vertical="center"/>
    </xf>
    <xf numFmtId="0" fontId="35" fillId="0" borderId="25" xfId="48" applyFont="1" applyFill="1" applyBorder="1" applyAlignment="1">
      <alignment horizontal="center" vertical="center"/>
    </xf>
    <xf numFmtId="0" fontId="35" fillId="0" borderId="22" xfId="48" applyFont="1" applyFill="1" applyBorder="1" applyAlignment="1">
      <alignment horizontal="center" vertical="center"/>
    </xf>
    <xf numFmtId="0" fontId="35" fillId="0" borderId="27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/>
    </xf>
    <xf numFmtId="0" fontId="35" fillId="0" borderId="17" xfId="48" applyFont="1" applyFill="1" applyBorder="1" applyAlignment="1">
      <alignment horizontal="center" vertical="center"/>
    </xf>
    <xf numFmtId="0" fontId="35" fillId="0" borderId="14" xfId="48" applyFont="1" applyFill="1" applyBorder="1" applyAlignment="1">
      <alignment horizontal="center" vertical="center"/>
    </xf>
    <xf numFmtId="0" fontId="76" fillId="5" borderId="19" xfId="0" applyFont="1" applyFill="1" applyBorder="1" applyAlignment="1"/>
    <xf numFmtId="0" fontId="88" fillId="5" borderId="20" xfId="0" applyFont="1" applyFill="1" applyBorder="1" applyAlignment="1">
      <alignment horizontal="center" wrapText="1"/>
    </xf>
    <xf numFmtId="0" fontId="91" fillId="5" borderId="22" xfId="45" applyFont="1" applyFill="1" applyBorder="1" applyAlignment="1">
      <alignment vertical="center"/>
    </xf>
    <xf numFmtId="0" fontId="59" fillId="5" borderId="19" xfId="45" applyFont="1" applyFill="1" applyBorder="1" applyAlignment="1">
      <alignment vertical="center"/>
    </xf>
    <xf numFmtId="0" fontId="63" fillId="4" borderId="0" xfId="45" applyFont="1" applyFill="1" applyBorder="1" applyAlignment="1">
      <alignment vertical="center"/>
    </xf>
    <xf numFmtId="0" fontId="32" fillId="0" borderId="0" xfId="46" applyFont="1" applyAlignment="1"/>
    <xf numFmtId="0" fontId="76" fillId="5" borderId="28" xfId="0" applyFont="1" applyFill="1" applyBorder="1" applyAlignment="1"/>
    <xf numFmtId="167" fontId="35" fillId="0" borderId="26" xfId="46" applyNumberFormat="1" applyFont="1" applyFill="1" applyBorder="1" applyAlignment="1"/>
    <xf numFmtId="167" fontId="35" fillId="0" borderId="28" xfId="46" applyNumberFormat="1" applyFont="1" applyFill="1" applyBorder="1" applyAlignment="1"/>
    <xf numFmtId="166" fontId="35" fillId="0" borderId="14" xfId="0" applyNumberFormat="1" applyFont="1" applyFill="1" applyBorder="1" applyAlignment="1"/>
    <xf numFmtId="16" fontId="57" fillId="5" borderId="14" xfId="48" applyNumberFormat="1" applyFont="1" applyFill="1" applyBorder="1" applyAlignment="1"/>
    <xf numFmtId="0" fontId="76" fillId="5" borderId="26" xfId="0" applyFont="1" applyFill="1" applyBorder="1" applyAlignment="1"/>
    <xf numFmtId="16" fontId="57" fillId="32" borderId="14" xfId="48" applyNumberFormat="1" applyFont="1" applyFill="1" applyBorder="1" applyAlignment="1"/>
    <xf numFmtId="170" fontId="57" fillId="5" borderId="26" xfId="48" applyNumberFormat="1" applyFont="1" applyFill="1" applyBorder="1" applyAlignment="1"/>
    <xf numFmtId="170" fontId="57" fillId="5" borderId="28" xfId="48" applyNumberFormat="1" applyFont="1" applyFill="1" applyBorder="1" applyAlignment="1"/>
    <xf numFmtId="166" fontId="61" fillId="0" borderId="24" xfId="0" applyNumberFormat="1" applyFont="1" applyFill="1" applyBorder="1" applyAlignment="1">
      <alignment horizontal="center" vertical="center"/>
    </xf>
    <xf numFmtId="166" fontId="61" fillId="0" borderId="31" xfId="0" applyNumberFormat="1" applyFont="1" applyFill="1" applyBorder="1" applyAlignment="1">
      <alignment horizontal="center" vertical="center"/>
    </xf>
    <xf numFmtId="0" fontId="59" fillId="0" borderId="19" xfId="0" applyFont="1" applyBorder="1"/>
    <xf numFmtId="16" fontId="35" fillId="4" borderId="0" xfId="46" applyNumberFormat="1" applyFont="1" applyFill="1" applyBorder="1" applyAlignment="1">
      <alignment horizontal="center" vertical="center"/>
    </xf>
    <xf numFmtId="166" fontId="55" fillId="5" borderId="31" xfId="0" applyNumberFormat="1" applyFont="1" applyFill="1" applyBorder="1" applyAlignment="1">
      <alignment horizontal="center" vertical="center"/>
    </xf>
    <xf numFmtId="16" fontId="88" fillId="4" borderId="24" xfId="46" applyNumberFormat="1" applyFont="1" applyFill="1" applyBorder="1" applyAlignment="1">
      <alignment horizontal="center" vertical="center"/>
    </xf>
    <xf numFmtId="0" fontId="92" fillId="0" borderId="31" xfId="0" applyFont="1" applyBorder="1"/>
    <xf numFmtId="0" fontId="92" fillId="0" borderId="19" xfId="0" applyFont="1" applyBorder="1"/>
    <xf numFmtId="16" fontId="92" fillId="5" borderId="24" xfId="46" applyNumberFormat="1" applyFont="1" applyFill="1" applyBorder="1" applyAlignment="1">
      <alignment horizontal="center" vertical="center"/>
    </xf>
    <xf numFmtId="16" fontId="92" fillId="4" borderId="24" xfId="46" applyNumberFormat="1" applyFont="1" applyFill="1" applyBorder="1" applyAlignment="1">
      <alignment horizontal="center" vertical="center"/>
    </xf>
    <xf numFmtId="16" fontId="92" fillId="4" borderId="31" xfId="46" applyNumberFormat="1" applyFont="1" applyFill="1" applyBorder="1" applyAlignment="1">
      <alignment horizontal="center" vertical="center"/>
    </xf>
    <xf numFmtId="0" fontId="92" fillId="5" borderId="0" xfId="46" applyFont="1" applyFill="1" applyAlignment="1">
      <alignment horizontal="left"/>
    </xf>
    <xf numFmtId="167" fontId="54" fillId="0" borderId="31" xfId="46" applyNumberFormat="1" applyFont="1" applyFill="1" applyBorder="1" applyAlignment="1">
      <alignment horizontal="center" vertical="center"/>
    </xf>
    <xf numFmtId="167" fontId="54" fillId="0" borderId="19" xfId="46" applyNumberFormat="1" applyFont="1" applyFill="1" applyBorder="1" applyAlignment="1">
      <alignment horizontal="center" vertical="center"/>
    </xf>
    <xf numFmtId="166" fontId="55" fillId="0" borderId="24" xfId="0" applyNumberFormat="1" applyFont="1" applyFill="1" applyBorder="1" applyAlignment="1">
      <alignment horizontal="center" vertical="center"/>
    </xf>
    <xf numFmtId="166" fontId="55" fillId="0" borderId="31" xfId="0" applyNumberFormat="1" applyFont="1" applyFill="1" applyBorder="1" applyAlignment="1">
      <alignment horizontal="center" vertical="center"/>
    </xf>
    <xf numFmtId="166" fontId="55" fillId="5" borderId="24" xfId="0" applyNumberFormat="1" applyFont="1" applyFill="1" applyBorder="1" applyAlignment="1">
      <alignment horizontal="center" vertical="center"/>
    </xf>
    <xf numFmtId="167" fontId="35" fillId="4" borderId="19" xfId="46" applyNumberFormat="1" applyFont="1" applyFill="1" applyBorder="1" applyAlignment="1">
      <alignment horizontal="center" vertical="center"/>
    </xf>
    <xf numFmtId="0" fontId="92" fillId="0" borderId="0" xfId="46" applyFont="1" applyFill="1" applyAlignment="1">
      <alignment horizontal="left"/>
    </xf>
    <xf numFmtId="166" fontId="56" fillId="4" borderId="19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/>
    <xf numFmtId="0" fontId="88" fillId="0" borderId="15" xfId="0" applyFont="1" applyBorder="1" applyAlignment="1">
      <alignment wrapText="1"/>
    </xf>
    <xf numFmtId="0" fontId="61" fillId="4" borderId="32" xfId="0" applyFont="1" applyFill="1" applyBorder="1" applyAlignment="1">
      <alignment horizontal="center" vertical="center" wrapText="1"/>
    </xf>
    <xf numFmtId="0" fontId="59" fillId="0" borderId="20" xfId="0" applyFont="1" applyBorder="1" applyAlignment="1">
      <alignment wrapText="1"/>
    </xf>
    <xf numFmtId="169" fontId="88" fillId="5" borderId="20" xfId="48" applyNumberFormat="1" applyFont="1" applyFill="1" applyBorder="1" applyAlignment="1">
      <alignment horizontal="center" vertical="center" wrapText="1"/>
    </xf>
    <xf numFmtId="16" fontId="59" fillId="5" borderId="19" xfId="45" applyNumberFormat="1" applyFont="1" applyFill="1" applyBorder="1" applyAlignment="1">
      <alignment horizontal="center" vertical="center"/>
    </xf>
    <xf numFmtId="0" fontId="59" fillId="5" borderId="31" xfId="0" applyFont="1" applyFill="1" applyBorder="1" applyAlignment="1">
      <alignment horizontal="center" wrapText="1"/>
    </xf>
    <xf numFmtId="0" fontId="76" fillId="5" borderId="19" xfId="45" applyFont="1" applyFill="1" applyBorder="1" applyAlignment="1">
      <alignment vertical="center"/>
    </xf>
    <xf numFmtId="16" fontId="76" fillId="5" borderId="31" xfId="0" applyNumberFormat="1" applyFont="1" applyFill="1" applyBorder="1" applyAlignment="1">
      <alignment horizontal="center"/>
    </xf>
    <xf numFmtId="168" fontId="38" fillId="2" borderId="0" xfId="46" applyNumberFormat="1" applyFont="1" applyFill="1" applyBorder="1" applyAlignment="1">
      <alignment horizontal="center"/>
    </xf>
    <xf numFmtId="0" fontId="93" fillId="3" borderId="14" xfId="6" applyFont="1" applyFill="1" applyBorder="1" applyAlignment="1">
      <alignment horizontal="center" vertical="center"/>
    </xf>
    <xf numFmtId="0" fontId="93" fillId="3" borderId="14" xfId="6" applyFont="1" applyFill="1" applyBorder="1" applyAlignment="1">
      <alignment horizontal="center" vertical="center" wrapText="1"/>
    </xf>
    <xf numFmtId="0" fontId="94" fillId="3" borderId="14" xfId="6" applyFont="1" applyFill="1" applyBorder="1" applyAlignment="1">
      <alignment horizontal="center" vertical="center"/>
    </xf>
    <xf numFmtId="0" fontId="94" fillId="3" borderId="14" xfId="6" applyFont="1" applyFill="1" applyBorder="1" applyAlignment="1">
      <alignment horizontal="center" vertical="center" wrapText="1"/>
    </xf>
    <xf numFmtId="16" fontId="95" fillId="0" borderId="14" xfId="46" applyNumberFormat="1" applyFont="1" applyBorder="1" applyAlignment="1">
      <alignment horizontal="left"/>
    </xf>
    <xf numFmtId="16" fontId="95" fillId="0" borderId="14" xfId="46" applyNumberFormat="1" applyFont="1" applyBorder="1" applyAlignment="1">
      <alignment horizontal="center"/>
    </xf>
    <xf numFmtId="16" fontId="95" fillId="4" borderId="14" xfId="46" applyNumberFormat="1" applyFont="1" applyFill="1" applyBorder="1" applyAlignment="1">
      <alignment horizontal="center"/>
    </xf>
    <xf numFmtId="16" fontId="94" fillId="0" borderId="0" xfId="46" applyNumberFormat="1" applyFont="1" applyBorder="1" applyAlignment="1">
      <alignment horizontal="left"/>
    </xf>
    <xf numFmtId="172" fontId="95" fillId="0" borderId="0" xfId="46" applyNumberFormat="1" applyFont="1" applyFill="1" applyBorder="1" applyAlignment="1">
      <alignment horizontal="center"/>
    </xf>
    <xf numFmtId="16" fontId="95" fillId="0" borderId="0" xfId="46" applyNumberFormat="1" applyFont="1" applyBorder="1" applyAlignment="1">
      <alignment horizontal="center"/>
    </xf>
    <xf numFmtId="16" fontId="95" fillId="4" borderId="0" xfId="46" applyNumberFormat="1" applyFont="1" applyFill="1" applyBorder="1" applyAlignment="1">
      <alignment horizontal="center"/>
    </xf>
    <xf numFmtId="0" fontId="65" fillId="5" borderId="0" xfId="43" applyFont="1" applyFill="1"/>
    <xf numFmtId="0" fontId="96" fillId="2" borderId="0" xfId="45" applyFont="1" applyFill="1" applyBorder="1" applyAlignment="1">
      <alignment horizontal="left" vertical="center"/>
    </xf>
    <xf numFmtId="0" fontId="97" fillId="5" borderId="0" xfId="43" applyFont="1" applyFill="1"/>
    <xf numFmtId="168" fontId="99" fillId="5" borderId="0" xfId="138" applyNumberFormat="1" applyFont="1" applyFill="1" applyBorder="1" applyAlignment="1">
      <alignment vertical="center"/>
    </xf>
    <xf numFmtId="0" fontId="100" fillId="5" borderId="0" xfId="43" applyFont="1" applyFill="1"/>
    <xf numFmtId="0" fontId="100" fillId="5" borderId="0" xfId="43" applyFont="1" applyFill="1" applyAlignment="1">
      <alignment horizontal="center"/>
    </xf>
    <xf numFmtId="0" fontId="94" fillId="3" borderId="0" xfId="49" applyFont="1" applyFill="1" applyBorder="1" applyAlignment="1">
      <alignment vertical="center"/>
    </xf>
    <xf numFmtId="0" fontId="61" fillId="3" borderId="0" xfId="49" applyFont="1" applyFill="1" applyBorder="1" applyAlignment="1">
      <alignment vertical="center"/>
    </xf>
    <xf numFmtId="0" fontId="92" fillId="0" borderId="31" xfId="0" applyFont="1" applyBorder="1" applyAlignment="1">
      <alignment wrapText="1"/>
    </xf>
    <xf numFmtId="0" fontId="59" fillId="0" borderId="31" xfId="0" applyFont="1" applyBorder="1" applyAlignment="1">
      <alignment wrapText="1"/>
    </xf>
    <xf numFmtId="0" fontId="60" fillId="4" borderId="31" xfId="0" applyFont="1" applyFill="1" applyBorder="1" applyAlignment="1">
      <alignment horizontal="center" vertical="center"/>
    </xf>
    <xf numFmtId="166" fontId="60" fillId="4" borderId="19" xfId="0" applyNumberFormat="1" applyFont="1" applyFill="1" applyBorder="1" applyAlignment="1">
      <alignment horizontal="center" vertical="center"/>
    </xf>
    <xf numFmtId="166" fontId="60" fillId="0" borderId="24" xfId="0" applyNumberFormat="1" applyFont="1" applyFill="1" applyBorder="1" applyAlignment="1">
      <alignment horizontal="center" vertical="center"/>
    </xf>
    <xf numFmtId="166" fontId="60" fillId="4" borderId="18" xfId="0" applyNumberFormat="1" applyFont="1" applyFill="1" applyBorder="1" applyAlignment="1">
      <alignment horizontal="center" vertical="center"/>
    </xf>
    <xf numFmtId="0" fontId="76" fillId="0" borderId="20" xfId="0" applyFont="1" applyBorder="1"/>
    <xf numFmtId="0" fontId="76" fillId="0" borderId="22" xfId="0" applyFont="1" applyBorder="1"/>
    <xf numFmtId="0" fontId="76" fillId="0" borderId="20" xfId="0" applyFont="1" applyBorder="1" applyAlignment="1">
      <alignment wrapText="1"/>
    </xf>
    <xf numFmtId="0" fontId="88" fillId="0" borderId="26" xfId="0" applyFont="1" applyBorder="1" applyAlignment="1">
      <alignment wrapText="1"/>
    </xf>
    <xf numFmtId="0" fontId="88" fillId="0" borderId="28" xfId="0" applyFont="1" applyBorder="1"/>
    <xf numFmtId="0" fontId="88" fillId="0" borderId="26" xfId="0" applyFont="1" applyBorder="1"/>
    <xf numFmtId="0" fontId="59" fillId="5" borderId="31" xfId="0" applyFont="1" applyFill="1" applyBorder="1" applyAlignment="1">
      <alignment horizontal="center"/>
    </xf>
    <xf numFmtId="170" fontId="57" fillId="4" borderId="31" xfId="48" applyNumberFormat="1" applyFont="1" applyFill="1" applyBorder="1" applyAlignment="1">
      <alignment horizontal="center" vertical="center"/>
    </xf>
    <xf numFmtId="170" fontId="57" fillId="4" borderId="19" xfId="48" applyNumberFormat="1" applyFont="1" applyFill="1" applyBorder="1" applyAlignment="1">
      <alignment vertical="center"/>
    </xf>
    <xf numFmtId="16" fontId="57" fillId="5" borderId="15" xfId="45" applyNumberFormat="1" applyFont="1" applyFill="1" applyBorder="1" applyAlignment="1">
      <alignment horizontal="center" vertical="center"/>
    </xf>
    <xf numFmtId="16" fontId="57" fillId="5" borderId="16" xfId="46" applyNumberFormat="1" applyFont="1" applyFill="1" applyBorder="1" applyAlignment="1">
      <alignment horizontal="center" vertical="center"/>
    </xf>
    <xf numFmtId="0" fontId="76" fillId="5" borderId="0" xfId="45" applyFont="1" applyFill="1" applyBorder="1" applyAlignment="1">
      <alignment horizontal="left" vertical="center"/>
    </xf>
    <xf numFmtId="0" fontId="76" fillId="5" borderId="15" xfId="45" applyFont="1" applyFill="1" applyBorder="1" applyAlignment="1">
      <alignment horizontal="center" vertical="center"/>
    </xf>
    <xf numFmtId="0" fontId="91" fillId="5" borderId="20" xfId="45" applyFont="1" applyFill="1" applyBorder="1" applyAlignment="1">
      <alignment horizontal="center" vertical="center"/>
    </xf>
    <xf numFmtId="0" fontId="76" fillId="5" borderId="31" xfId="45" applyFont="1" applyFill="1" applyBorder="1" applyAlignment="1">
      <alignment horizontal="center" vertical="center"/>
    </xf>
    <xf numFmtId="16" fontId="59" fillId="5" borderId="31" xfId="45" applyNumberFormat="1" applyFont="1" applyFill="1" applyBorder="1" applyAlignment="1">
      <alignment horizontal="center" vertical="center"/>
    </xf>
    <xf numFmtId="16" fontId="59" fillId="5" borderId="19" xfId="45" applyNumberFormat="1" applyFont="1" applyFill="1" applyBorder="1" applyAlignment="1">
      <alignment horizontal="left" vertical="center"/>
    </xf>
    <xf numFmtId="0" fontId="59" fillId="5" borderId="31" xfId="45" applyFont="1" applyFill="1" applyBorder="1" applyAlignment="1">
      <alignment horizontal="center" vertical="center"/>
    </xf>
    <xf numFmtId="0" fontId="59" fillId="5" borderId="19" xfId="0" applyFont="1" applyFill="1" applyBorder="1" applyAlignment="1"/>
    <xf numFmtId="172" fontId="95" fillId="0" borderId="33" xfId="46" applyNumberFormat="1" applyFont="1" applyBorder="1" applyAlignment="1">
      <alignment horizontal="center"/>
    </xf>
    <xf numFmtId="16" fontId="94" fillId="0" borderId="33" xfId="46" applyNumberFormat="1" applyFont="1" applyBorder="1" applyAlignment="1">
      <alignment horizontal="left"/>
    </xf>
    <xf numFmtId="172" fontId="94" fillId="0" borderId="14" xfId="46" applyNumberFormat="1" applyFont="1" applyFill="1" applyBorder="1" applyAlignment="1">
      <alignment horizontal="center"/>
    </xf>
    <xf numFmtId="16" fontId="95" fillId="0" borderId="14" xfId="46" applyNumberFormat="1" applyFont="1" applyBorder="1" applyAlignment="1">
      <alignment horizontal="center" wrapText="1"/>
    </xf>
    <xf numFmtId="0" fontId="76" fillId="33" borderId="20" xfId="0" applyFont="1" applyFill="1" applyBorder="1"/>
    <xf numFmtId="0" fontId="76" fillId="33" borderId="22" xfId="0" applyFont="1" applyFill="1" applyBorder="1"/>
    <xf numFmtId="16" fontId="76" fillId="33" borderId="23" xfId="46" applyNumberFormat="1" applyFont="1" applyFill="1" applyBorder="1" applyAlignment="1">
      <alignment horizontal="center" vertical="center" wrapText="1"/>
    </xf>
    <xf numFmtId="16" fontId="76" fillId="33" borderId="16" xfId="46" applyNumberFormat="1" applyFont="1" applyFill="1" applyBorder="1" applyAlignment="1">
      <alignment horizontal="center" vertical="center" wrapText="1"/>
    </xf>
    <xf numFmtId="16" fontId="76" fillId="34" borderId="23" xfId="46" applyNumberFormat="1" applyFont="1" applyFill="1" applyBorder="1" applyAlignment="1">
      <alignment horizontal="center" vertical="center" wrapText="1"/>
    </xf>
    <xf numFmtId="0" fontId="61" fillId="4" borderId="0" xfId="0" applyFont="1" applyFill="1" applyBorder="1" applyAlignment="1">
      <alignment horizontal="center" vertical="center"/>
    </xf>
    <xf numFmtId="167" fontId="35" fillId="4" borderId="0" xfId="46" applyNumberFormat="1" applyFont="1" applyFill="1" applyBorder="1" applyAlignment="1">
      <alignment horizontal="center" vertical="center"/>
    </xf>
    <xf numFmtId="166" fontId="61" fillId="4" borderId="0" xfId="0" applyNumberFormat="1" applyFont="1" applyFill="1" applyBorder="1" applyAlignment="1">
      <alignment horizontal="center" vertical="center"/>
    </xf>
    <xf numFmtId="0" fontId="91" fillId="5" borderId="0" xfId="45" applyFont="1" applyFill="1" applyBorder="1" applyAlignment="1">
      <alignment horizontal="center" vertical="center"/>
    </xf>
    <xf numFmtId="0" fontId="91" fillId="5" borderId="0" xfId="45" applyFont="1" applyFill="1" applyBorder="1" applyAlignment="1">
      <alignment vertical="center"/>
    </xf>
    <xf numFmtId="0" fontId="32" fillId="5" borderId="0" xfId="45" applyFont="1" applyFill="1" applyBorder="1" applyAlignment="1">
      <alignment horizontal="center" vertical="center"/>
    </xf>
    <xf numFmtId="0" fontId="32" fillId="5" borderId="0" xfId="46" applyFont="1" applyFill="1" applyBorder="1" applyAlignment="1">
      <alignment horizontal="center" vertical="center"/>
    </xf>
    <xf numFmtId="0" fontId="88" fillId="5" borderId="0" xfId="0" applyFont="1" applyFill="1" applyBorder="1" applyAlignment="1">
      <alignment horizontal="center" wrapText="1"/>
    </xf>
    <xf numFmtId="0" fontId="88" fillId="5" borderId="0" xfId="0" applyFont="1" applyFill="1" applyBorder="1" applyAlignment="1"/>
    <xf numFmtId="16" fontId="88" fillId="5" borderId="0" xfId="48" applyNumberFormat="1" applyFont="1" applyFill="1" applyBorder="1" applyAlignment="1">
      <alignment horizontal="center" vertical="center"/>
    </xf>
    <xf numFmtId="0" fontId="52" fillId="0" borderId="0" xfId="45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40" fillId="3" borderId="0" xfId="48" applyFont="1" applyFill="1" applyBorder="1" applyAlignment="1">
      <alignment horizontal="center"/>
    </xf>
    <xf numFmtId="0" fontId="36" fillId="3" borderId="0" xfId="48" applyFont="1" applyFill="1" applyBorder="1" applyAlignment="1">
      <alignment horizontal="center"/>
    </xf>
    <xf numFmtId="0" fontId="37" fillId="0" borderId="0" xfId="48" applyFont="1" applyFill="1" applyAlignment="1">
      <alignment horizontal="center"/>
    </xf>
    <xf numFmtId="0" fontId="35" fillId="0" borderId="26" xfId="48" applyFont="1" applyFill="1" applyBorder="1" applyAlignment="1">
      <alignment horizontal="center" vertical="center"/>
    </xf>
    <xf numFmtId="0" fontId="35" fillId="0" borderId="27" xfId="48" applyFont="1" applyFill="1" applyBorder="1" applyAlignment="1">
      <alignment horizontal="center" vertical="center"/>
    </xf>
    <xf numFmtId="0" fontId="35" fillId="0" borderId="28" xfId="48" applyFont="1" applyFill="1" applyBorder="1" applyAlignment="1">
      <alignment horizontal="center" vertical="center"/>
    </xf>
    <xf numFmtId="0" fontId="35" fillId="0" borderId="15" xfId="48" applyFont="1" applyFill="1" applyBorder="1" applyAlignment="1">
      <alignment horizontal="center" vertical="center"/>
    </xf>
    <xf numFmtId="0" fontId="35" fillId="0" borderId="30" xfId="48" applyFont="1" applyFill="1" applyBorder="1" applyAlignment="1">
      <alignment horizontal="center" vertical="center"/>
    </xf>
    <xf numFmtId="0" fontId="35" fillId="0" borderId="31" xfId="48" applyFont="1" applyFill="1" applyBorder="1" applyAlignment="1">
      <alignment horizontal="center" vertical="center"/>
    </xf>
    <xf numFmtId="0" fontId="35" fillId="0" borderId="0" xfId="48" applyFont="1" applyFill="1" applyBorder="1" applyAlignment="1">
      <alignment horizontal="center" vertical="center"/>
    </xf>
    <xf numFmtId="0" fontId="35" fillId="0" borderId="20" xfId="48" applyFont="1" applyFill="1" applyBorder="1" applyAlignment="1">
      <alignment horizontal="center" vertical="center"/>
    </xf>
    <xf numFmtId="0" fontId="35" fillId="0" borderId="21" xfId="48" applyFont="1" applyFill="1" applyBorder="1" applyAlignment="1">
      <alignment horizontal="center" vertical="center"/>
    </xf>
    <xf numFmtId="0" fontId="35" fillId="0" borderId="23" xfId="48" applyFont="1" applyFill="1" applyBorder="1" applyAlignment="1">
      <alignment horizontal="center" vertical="center"/>
    </xf>
    <xf numFmtId="0" fontId="35" fillId="0" borderId="25" xfId="48" applyFont="1" applyFill="1" applyBorder="1" applyAlignment="1">
      <alignment horizontal="center" vertical="center"/>
    </xf>
    <xf numFmtId="0" fontId="53" fillId="0" borderId="23" xfId="48" applyFont="1" applyFill="1" applyBorder="1" applyAlignment="1">
      <alignment horizontal="center" vertical="center" wrapText="1"/>
    </xf>
    <xf numFmtId="0" fontId="53" fillId="0" borderId="25" xfId="48" applyFont="1" applyFill="1" applyBorder="1" applyAlignment="1">
      <alignment horizontal="center" vertical="center" wrapText="1"/>
    </xf>
    <xf numFmtId="0" fontId="35" fillId="0" borderId="19" xfId="48" applyFont="1" applyFill="1" applyBorder="1" applyAlignment="1">
      <alignment horizontal="center" vertical="center"/>
    </xf>
    <xf numFmtId="0" fontId="35" fillId="0" borderId="22" xfId="48" applyFont="1" applyFill="1" applyBorder="1" applyAlignment="1">
      <alignment horizontal="center" vertical="center"/>
    </xf>
    <xf numFmtId="0" fontId="35" fillId="0" borderId="26" xfId="48" applyFont="1" applyFill="1" applyBorder="1" applyAlignment="1">
      <alignment horizontal="center" vertical="center" wrapText="1"/>
    </xf>
    <xf numFmtId="0" fontId="35" fillId="0" borderId="27" xfId="48" applyFont="1" applyFill="1" applyBorder="1" applyAlignment="1">
      <alignment horizontal="center" vertical="center" wrapText="1"/>
    </xf>
    <xf numFmtId="0" fontId="35" fillId="0" borderId="28" xfId="48" applyFont="1" applyFill="1" applyBorder="1" applyAlignment="1">
      <alignment horizontal="center" vertical="center" wrapText="1"/>
    </xf>
    <xf numFmtId="0" fontId="37" fillId="2" borderId="0" xfId="46" applyFont="1" applyFill="1" applyBorder="1" applyAlignment="1">
      <alignment horizontal="center"/>
    </xf>
    <xf numFmtId="0" fontId="40" fillId="0" borderId="0" xfId="46" applyFont="1" applyBorder="1" applyAlignment="1">
      <alignment horizontal="center"/>
    </xf>
    <xf numFmtId="0" fontId="37" fillId="0" borderId="0" xfId="46" applyFont="1" applyBorder="1" applyAlignment="1">
      <alignment horizontal="center"/>
    </xf>
    <xf numFmtId="0" fontId="35" fillId="0" borderId="21" xfId="46" applyFont="1" applyFill="1" applyBorder="1" applyAlignment="1">
      <alignment horizontal="center" vertical="center"/>
    </xf>
    <xf numFmtId="0" fontId="35" fillId="0" borderId="22" xfId="46" applyFont="1" applyFill="1" applyBorder="1" applyAlignment="1">
      <alignment horizontal="center" vertical="center"/>
    </xf>
    <xf numFmtId="0" fontId="35" fillId="5" borderId="15" xfId="46" applyFont="1" applyFill="1" applyBorder="1" applyAlignment="1">
      <alignment horizontal="center" vertical="center"/>
    </xf>
    <xf numFmtId="0" fontId="35" fillId="5" borderId="16" xfId="46" applyFont="1" applyFill="1" applyBorder="1" applyAlignment="1">
      <alignment horizontal="center" vertical="center"/>
    </xf>
    <xf numFmtId="0" fontId="35" fillId="5" borderId="20" xfId="46" applyFont="1" applyFill="1" applyBorder="1" applyAlignment="1">
      <alignment horizontal="center" vertical="center"/>
    </xf>
    <xf numFmtId="0" fontId="35" fillId="5" borderId="21" xfId="46" applyFont="1" applyFill="1" applyBorder="1" applyAlignment="1">
      <alignment horizontal="center" vertical="center"/>
    </xf>
    <xf numFmtId="0" fontId="35" fillId="5" borderId="15" xfId="45" applyFont="1" applyFill="1" applyBorder="1" applyAlignment="1">
      <alignment horizontal="center" vertical="center" wrapText="1"/>
    </xf>
    <xf numFmtId="0" fontId="35" fillId="5" borderId="16" xfId="45" applyFont="1" applyFill="1" applyBorder="1" applyAlignment="1">
      <alignment horizontal="center" vertical="center" wrapText="1"/>
    </xf>
    <xf numFmtId="0" fontId="35" fillId="5" borderId="17" xfId="45" applyFont="1" applyFill="1" applyBorder="1" applyAlignment="1">
      <alignment horizontal="center" vertical="center" wrapText="1"/>
    </xf>
    <xf numFmtId="0" fontId="35" fillId="5" borderId="17" xfId="46" applyFont="1" applyFill="1" applyBorder="1" applyAlignment="1">
      <alignment horizontal="center" vertical="center"/>
    </xf>
    <xf numFmtId="0" fontId="35" fillId="0" borderId="26" xfId="46" applyFont="1" applyFill="1" applyBorder="1" applyAlignment="1">
      <alignment horizontal="center" vertical="center"/>
    </xf>
    <xf numFmtId="0" fontId="35" fillId="0" borderId="27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/>
    </xf>
    <xf numFmtId="0" fontId="37" fillId="5" borderId="0" xfId="46" applyFont="1" applyFill="1" applyBorder="1" applyAlignment="1">
      <alignment horizontal="center"/>
    </xf>
    <xf numFmtId="0" fontId="40" fillId="5" borderId="0" xfId="46" applyFont="1" applyFill="1" applyBorder="1" applyAlignment="1">
      <alignment horizontal="center"/>
    </xf>
    <xf numFmtId="0" fontId="35" fillId="5" borderId="18" xfId="46" applyFont="1" applyFill="1" applyBorder="1" applyAlignment="1">
      <alignment horizontal="center" vertical="center"/>
    </xf>
    <xf numFmtId="0" fontId="35" fillId="5" borderId="0" xfId="46" applyFont="1" applyFill="1" applyBorder="1" applyAlignment="1">
      <alignment horizontal="center" vertical="center"/>
    </xf>
    <xf numFmtId="0" fontId="35" fillId="5" borderId="27" xfId="46" applyFont="1" applyFill="1" applyBorder="1" applyAlignment="1">
      <alignment horizontal="center" vertical="center"/>
    </xf>
    <xf numFmtId="0" fontId="35" fillId="5" borderId="28" xfId="46" applyFont="1" applyFill="1" applyBorder="1" applyAlignment="1">
      <alignment horizontal="center" vertical="center"/>
    </xf>
    <xf numFmtId="0" fontId="89" fillId="2" borderId="0" xfId="46" applyFont="1" applyFill="1" applyBorder="1" applyAlignment="1">
      <alignment horizontal="center"/>
    </xf>
    <xf numFmtId="0" fontId="35" fillId="2" borderId="26" xfId="46" applyFont="1" applyFill="1" applyBorder="1" applyAlignment="1">
      <alignment horizontal="center" vertical="center"/>
    </xf>
    <xf numFmtId="0" fontId="35" fillId="2" borderId="27" xfId="46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2" borderId="28" xfId="46" applyFont="1" applyFill="1" applyBorder="1" applyAlignment="1">
      <alignment horizontal="center" vertical="center"/>
    </xf>
    <xf numFmtId="16" fontId="35" fillId="0" borderId="0" xfId="46" applyNumberFormat="1" applyFont="1" applyBorder="1" applyAlignment="1">
      <alignment horizontal="left" vertical="center"/>
    </xf>
    <xf numFmtId="0" fontId="35" fillId="3" borderId="23" xfId="6" applyFont="1" applyFill="1" applyBorder="1" applyAlignment="1">
      <alignment horizontal="center" vertical="center"/>
    </xf>
    <xf numFmtId="0" fontId="35" fillId="3" borderId="25" xfId="6" applyFont="1" applyFill="1" applyBorder="1" applyAlignment="1">
      <alignment horizontal="center" vertical="center"/>
    </xf>
    <xf numFmtId="0" fontId="35" fillId="0" borderId="15" xfId="13" applyFont="1" applyFill="1" applyBorder="1" applyAlignment="1">
      <alignment horizontal="center" vertical="center"/>
    </xf>
    <xf numFmtId="0" fontId="35" fillId="0" borderId="17" xfId="13" applyFont="1" applyFill="1" applyBorder="1" applyAlignment="1">
      <alignment horizontal="center" vertical="center"/>
    </xf>
    <xf numFmtId="0" fontId="35" fillId="0" borderId="20" xfId="13" applyFont="1" applyFill="1" applyBorder="1" applyAlignment="1">
      <alignment horizontal="center" vertical="center"/>
    </xf>
    <xf numFmtId="0" fontId="35" fillId="0" borderId="22" xfId="13" applyFont="1" applyFill="1" applyBorder="1" applyAlignment="1">
      <alignment horizontal="center" vertical="center"/>
    </xf>
    <xf numFmtId="0" fontId="35" fillId="5" borderId="26" xfId="46" applyFont="1" applyFill="1" applyBorder="1" applyAlignment="1">
      <alignment horizontal="center" vertical="center"/>
    </xf>
    <xf numFmtId="0" fontId="35" fillId="3" borderId="15" xfId="6" applyFont="1" applyFill="1" applyBorder="1" applyAlignment="1">
      <alignment horizontal="center" vertical="center"/>
    </xf>
    <xf numFmtId="0" fontId="35" fillId="3" borderId="20" xfId="6" applyFont="1" applyFill="1" applyBorder="1" applyAlignment="1">
      <alignment horizontal="center" vertical="center"/>
    </xf>
    <xf numFmtId="166" fontId="35" fillId="0" borderId="26" xfId="0" applyNumberFormat="1" applyFont="1" applyFill="1" applyBorder="1" applyAlignment="1"/>
    <xf numFmtId="166" fontId="35" fillId="0" borderId="28" xfId="0" applyNumberFormat="1" applyFont="1" applyFill="1" applyBorder="1" applyAlignment="1"/>
    <xf numFmtId="0" fontId="40" fillId="3" borderId="0" xfId="48" applyFont="1" applyFill="1" applyBorder="1" applyAlignment="1">
      <alignment horizontal="center" wrapText="1"/>
    </xf>
    <xf numFmtId="0" fontId="33" fillId="0" borderId="0" xfId="48" applyFont="1" applyFill="1" applyBorder="1" applyAlignment="1">
      <alignment horizontal="center" vertical="center" wrapText="1"/>
    </xf>
    <xf numFmtId="0" fontId="33" fillId="0" borderId="0" xfId="48" applyFont="1" applyFill="1" applyBorder="1" applyAlignment="1">
      <alignment horizontal="center" vertical="center"/>
    </xf>
    <xf numFmtId="0" fontId="35" fillId="0" borderId="16" xfId="48" applyFont="1" applyFill="1" applyBorder="1" applyAlignment="1">
      <alignment horizontal="center" vertical="center"/>
    </xf>
    <xf numFmtId="0" fontId="76" fillId="3" borderId="0" xfId="48" applyFont="1" applyFill="1" applyBorder="1" applyAlignment="1">
      <alignment horizontal="center"/>
    </xf>
    <xf numFmtId="0" fontId="57" fillId="0" borderId="0" xfId="48" applyFont="1" applyFill="1" applyAlignment="1">
      <alignment horizontal="center"/>
    </xf>
    <xf numFmtId="0" fontId="35" fillId="0" borderId="17" xfId="48" applyFont="1" applyFill="1" applyBorder="1" applyAlignment="1">
      <alignment horizontal="center" vertical="center"/>
    </xf>
    <xf numFmtId="0" fontId="35" fillId="0" borderId="14" xfId="48" applyFont="1" applyFill="1" applyBorder="1" applyAlignment="1">
      <alignment horizontal="center" vertical="center"/>
    </xf>
    <xf numFmtId="0" fontId="33" fillId="0" borderId="14" xfId="48" applyFont="1" applyFill="1" applyBorder="1" applyAlignment="1">
      <alignment horizontal="center" vertical="center" wrapText="1"/>
    </xf>
    <xf numFmtId="0" fontId="33" fillId="0" borderId="14" xfId="48" applyFont="1" applyFill="1" applyBorder="1" applyAlignment="1">
      <alignment horizontal="center" vertical="center"/>
    </xf>
    <xf numFmtId="0" fontId="35" fillId="0" borderId="14" xfId="48" applyFont="1" applyFill="1" applyBorder="1" applyAlignment="1">
      <alignment horizontal="center" vertical="center" wrapText="1"/>
    </xf>
    <xf numFmtId="0" fontId="35" fillId="0" borderId="15" xfId="48" applyFont="1" applyFill="1" applyBorder="1" applyAlignment="1">
      <alignment horizontal="center" vertical="center" wrapText="1"/>
    </xf>
    <xf numFmtId="0" fontId="35" fillId="0" borderId="16" xfId="48" applyFont="1" applyFill="1" applyBorder="1" applyAlignment="1">
      <alignment horizontal="center" vertical="center" wrapText="1"/>
    </xf>
    <xf numFmtId="0" fontId="35" fillId="0" borderId="17" xfId="48" applyFont="1" applyFill="1" applyBorder="1" applyAlignment="1">
      <alignment horizontal="center" vertical="center" wrapText="1"/>
    </xf>
    <xf numFmtId="0" fontId="35" fillId="0" borderId="20" xfId="48" applyFont="1" applyFill="1" applyBorder="1" applyAlignment="1">
      <alignment horizontal="center" vertical="center" wrapText="1"/>
    </xf>
    <xf numFmtId="0" fontId="35" fillId="0" borderId="21" xfId="48" applyFont="1" applyFill="1" applyBorder="1" applyAlignment="1">
      <alignment horizontal="center" vertical="center" wrapText="1"/>
    </xf>
    <xf numFmtId="0" fontId="35" fillId="0" borderId="22" xfId="48" applyFont="1" applyFill="1" applyBorder="1" applyAlignment="1">
      <alignment horizontal="center" vertical="center" wrapText="1"/>
    </xf>
    <xf numFmtId="16" fontId="95" fillId="4" borderId="14" xfId="46" applyNumberFormat="1" applyFont="1" applyFill="1" applyBorder="1" applyAlignment="1">
      <alignment horizontal="center"/>
    </xf>
    <xf numFmtId="16" fontId="95" fillId="0" borderId="14" xfId="46" applyNumberFormat="1" applyFont="1" applyBorder="1" applyAlignment="1">
      <alignment horizontal="center" wrapText="1"/>
    </xf>
    <xf numFmtId="16" fontId="95" fillId="0" borderId="14" xfId="46" applyNumberFormat="1" applyFont="1" applyBorder="1" applyAlignment="1">
      <alignment horizontal="center"/>
    </xf>
    <xf numFmtId="0" fontId="93" fillId="3" borderId="14" xfId="6" applyFont="1" applyFill="1" applyBorder="1" applyAlignment="1">
      <alignment horizontal="center" vertical="center" wrapText="1"/>
    </xf>
    <xf numFmtId="0" fontId="93" fillId="3" borderId="14" xfId="6" applyFont="1" applyFill="1" applyBorder="1" applyAlignment="1">
      <alignment horizontal="center" vertical="center"/>
    </xf>
  </cellXfs>
  <cellStyles count="139">
    <cellStyle name="20% - 强调文字颜色 1" xfId="28"/>
    <cellStyle name="20% - 强调文字颜色 2" xfId="18"/>
    <cellStyle name="20% - 强调文字颜色 3" xfId="29"/>
    <cellStyle name="20% - 强调文字颜色 4" xfId="30"/>
    <cellStyle name="20% - 强调文字颜色 5" xfId="31"/>
    <cellStyle name="20% - 强调文字颜色 6" xfId="2"/>
    <cellStyle name="40% - 强调文字颜色 1" xfId="24"/>
    <cellStyle name="40% - 强调文字颜色 2" xfId="26"/>
    <cellStyle name="40% - 强调文字颜色 3" xfId="27"/>
    <cellStyle name="40% - 强调文字颜色 4" xfId="23"/>
    <cellStyle name="40% - 强调文字颜色 5" xfId="25"/>
    <cellStyle name="40% - 强调文字颜色 6" xfId="11"/>
    <cellStyle name="60% - 强调文字颜色 1" xfId="32"/>
    <cellStyle name="60% - 强调文字颜色 2" xfId="33"/>
    <cellStyle name="60% - 强调文字颜色 3" xfId="34"/>
    <cellStyle name="60% - 强调文字颜色 4" xfId="35"/>
    <cellStyle name="60% - 强调文字颜色 5" xfId="36"/>
    <cellStyle name="60% - 强调文字颜色 6" xfId="37"/>
    <cellStyle name="Comma 2" xfId="39"/>
    <cellStyle name="Hyperlink" xfId="5" builtinId="8"/>
    <cellStyle name="Hyperlink 2" xfId="41"/>
    <cellStyle name="Normal" xfId="0" builtinId="0"/>
    <cellStyle name="Normal 2" xfId="42"/>
    <cellStyle name="Normal 2 2" xfId="43"/>
    <cellStyle name="Normal 3" xfId="44"/>
    <cellStyle name="Normal_EUROPE" xfId="45"/>
    <cellStyle name="Normal_HCM-PORT KELANG" xfId="138"/>
    <cellStyle name="Normal_MED" xfId="46"/>
    <cellStyle name="Normal_MED (1)" xfId="47"/>
    <cellStyle name="Normal_PERSIAN GULF" xfId="48"/>
    <cellStyle name="Normal_Persian Gulf via HKG" xfId="49"/>
    <cellStyle name="Normal_Sheet1" xfId="6"/>
    <cellStyle name="Normal_SOUTH AFRICA" xfId="13"/>
    <cellStyle name="Normal_US WC &amp; Canada" xfId="51"/>
    <cellStyle name="normální 2" xfId="53"/>
    <cellStyle name="normální 2 2" xfId="50"/>
    <cellStyle name="normální 2_Xl0001353" xfId="54"/>
    <cellStyle name="normální_04Road" xfId="55"/>
    <cellStyle name="표준_LOOP 3 LR-2005(CEX)" xfId="56"/>
    <cellStyle name="一般_2008-10-28 Long Term Schedule CTS SVC" xfId="57"/>
    <cellStyle name="好" xfId="58"/>
    <cellStyle name="好_MED WB ARB 1st Quarter 2013" xfId="59"/>
    <cellStyle name="好_MED WB ARB 1st Quarter 2015" xfId="19"/>
    <cellStyle name="好_MED WB ARB 1st Quarter 2015v2" xfId="60"/>
    <cellStyle name="好_MED WB ARB 2nd Quarter 2014" xfId="7"/>
    <cellStyle name="好_MED WB ARB 2nd Quarter 2014V2" xfId="61"/>
    <cellStyle name="好_MED WB ARB 3rd Quarter 2013" xfId="62"/>
    <cellStyle name="好_MED WB ARB 4th Quarter 2013V1" xfId="63"/>
    <cellStyle name="好_NW EUR SVC Westbound RF Arbitraries 2nd Qtr 2014" xfId="64"/>
    <cellStyle name="好_NW EUR SVC Westbound RF Arbitraries 3rd Qtr 2013" xfId="65"/>
    <cellStyle name="好_NW EUR SVC Westbound RF Arbitraries 3rd Qtr 2014" xfId="66"/>
    <cellStyle name="好_NWE 2011 3rd qu WB ARB proposal" xfId="67"/>
    <cellStyle name="好_NWE 2011 4thQ WB ARB proposal" xfId="68"/>
    <cellStyle name="好_NWE WB ARB 1st Quarter 2013" xfId="69"/>
    <cellStyle name="好_NWE WB ARB 1st Quarter 2013V2" xfId="70"/>
    <cellStyle name="好_NWE WB ARB 1st Quarter 2014" xfId="14"/>
    <cellStyle name="好_NWE WB ARB 2nd Quarter 2012 proposals" xfId="71"/>
    <cellStyle name="好_NWE WB ARB 2nd Quarter 2013" xfId="52"/>
    <cellStyle name="好_NWE WB ARB 2nd Quarter 2013 V1" xfId="73"/>
    <cellStyle name="好_NWE WB ARB 2nd Quarter 2013 V4" xfId="74"/>
    <cellStyle name="好_NWE WB ARB 2nd Quarter 2014(20140529-20140630)" xfId="75"/>
    <cellStyle name="好_NWE WB ARB 2nd Quarter 2014v2" xfId="76"/>
    <cellStyle name="好_NWE WB ARB 2nd Quarter 2014v3 (1)" xfId="77"/>
    <cellStyle name="好_NWE WB ARB 3rd Quarter 2012" xfId="78"/>
    <cellStyle name="好_NWE WB ARB 3rd Quarter 2013" xfId="79"/>
    <cellStyle name="好_NWE WB ARB 3rd Quarter 2014" xfId="80"/>
    <cellStyle name="好_NWE WB ARB 4th Quarter 2012" xfId="81"/>
    <cellStyle name="好_NWE WB ARB 4th Quarter 2012 update" xfId="82"/>
    <cellStyle name="好_NWE WB ARB 4th Quarter 2013" xfId="83"/>
    <cellStyle name="好_NWE WB ARB 4th Quarter 2014" xfId="84"/>
    <cellStyle name="好_NWE WB ARB NOV 25-DEC 31 2011" xfId="17"/>
    <cellStyle name="好_NWE WB ARB Q1 2012" xfId="4"/>
    <cellStyle name="好_REVISED NWE WB ARB 3rd Quarter 2013" xfId="85"/>
    <cellStyle name="好_UPDATED NWE WB ARB 1st Quarter 2013" xfId="21"/>
    <cellStyle name="差" xfId="86"/>
    <cellStyle name="差_MED WB ARB 1st Quarter 2013" xfId="87"/>
    <cellStyle name="差_MED WB ARB 1st Quarter 2015" xfId="88"/>
    <cellStyle name="差_MED WB ARB 1st Quarter 2015v2" xfId="89"/>
    <cellStyle name="差_MED WB ARB 2nd Quarter 2014" xfId="91"/>
    <cellStyle name="差_MED WB ARB 2nd Quarter 2014V2" xfId="90"/>
    <cellStyle name="差_MED WB ARB 3rd Quarter 2013" xfId="92"/>
    <cellStyle name="差_MED WB ARB 4th Quarter 2013V1" xfId="93"/>
    <cellStyle name="差_NW EUR SVC Westbound RF Arbitraries 2nd Qtr 2014" xfId="94"/>
    <cellStyle name="差_NW EUR SVC Westbound RF Arbitraries 3rd Qtr 2013" xfId="16"/>
    <cellStyle name="差_NW EUR SVC Westbound RF Arbitraries 3rd Qtr 2014" xfId="95"/>
    <cellStyle name="差_NWE 2011 3rd qu WB ARB proposal" xfId="97"/>
    <cellStyle name="差_NWE 2011 4thQ WB ARB proposal" xfId="98"/>
    <cellStyle name="差_NWE WB ARB 1st Quarter 2013" xfId="99"/>
    <cellStyle name="差_NWE WB ARB 1st Quarter 2013V2" xfId="15"/>
    <cellStyle name="差_NWE WB ARB 1st Quarter 2014" xfId="100"/>
    <cellStyle name="差_NWE WB ARB 2nd Quarter 2012 proposals" xfId="101"/>
    <cellStyle name="差_NWE WB ARB 2nd Quarter 2013" xfId="102"/>
    <cellStyle name="差_NWE WB ARB 2nd Quarter 2013 V1" xfId="103"/>
    <cellStyle name="差_NWE WB ARB 2nd Quarter 2013 V4" xfId="72"/>
    <cellStyle name="差_NWE WB ARB 2nd Quarter 2014(20140529-20140630)" xfId="104"/>
    <cellStyle name="差_NWE WB ARB 2nd Quarter 2014v2" xfId="22"/>
    <cellStyle name="差_NWE WB ARB 2nd Quarter 2014v3 (1)" xfId="105"/>
    <cellStyle name="差_NWE WB ARB 3rd Quarter 2012" xfId="107"/>
    <cellStyle name="差_NWE WB ARB 3rd Quarter 2013" xfId="96"/>
    <cellStyle name="差_NWE WB ARB 3rd Quarter 2014" xfId="108"/>
    <cellStyle name="差_NWE WB ARB 4th Quarter 2012" xfId="109"/>
    <cellStyle name="差_NWE WB ARB 4th Quarter 2012 update" xfId="110"/>
    <cellStyle name="差_NWE WB ARB 4th Quarter 2013" xfId="111"/>
    <cellStyle name="差_NWE WB ARB 4th Quarter 2014" xfId="112"/>
    <cellStyle name="差_NWE WB ARB NOV 25-DEC 31 2011" xfId="113"/>
    <cellStyle name="差_NWE WB ARB Q1 2012" xfId="114"/>
    <cellStyle name="差_REVISED NWE WB ARB 3rd Quarter 2013" xfId="115"/>
    <cellStyle name="差_UPDATED NWE WB ARB 1st Quarter 2013" xfId="116"/>
    <cellStyle name="常规 2" xfId="8"/>
    <cellStyle name="常规 2 2" xfId="20"/>
    <cellStyle name="常规 2 3" xfId="12"/>
    <cellStyle name="常规 2_Xl0001226" xfId="117"/>
    <cellStyle name="常规 3" xfId="118"/>
    <cellStyle name="常规 3 2 2 2" xfId="1"/>
    <cellStyle name="常规 4" xfId="119"/>
    <cellStyle name="常规_AEN LTS(20071031) " xfId="120"/>
    <cellStyle name="常规_AWE LTS 090106 (2)" xfId="121"/>
    <cellStyle name="强调文字颜色 1" xfId="122"/>
    <cellStyle name="强调文字颜色 2" xfId="3"/>
    <cellStyle name="强调文字颜色 3" xfId="40"/>
    <cellStyle name="强调文字颜色 4" xfId="123"/>
    <cellStyle name="强调文字颜色 5" xfId="124"/>
    <cellStyle name="强调文字颜色 6" xfId="125"/>
    <cellStyle name="标题" xfId="126"/>
    <cellStyle name="标题 1" xfId="127"/>
    <cellStyle name="标题 2" xfId="128"/>
    <cellStyle name="标题 3" xfId="129"/>
    <cellStyle name="标题 4" xfId="38"/>
    <cellStyle name="标题_MED WB ARB 1st Quarter 2013" xfId="130"/>
    <cellStyle name="检查单元格" xfId="131"/>
    <cellStyle name="汇总" xfId="132"/>
    <cellStyle name="注释" xfId="133"/>
    <cellStyle name="解释性文本" xfId="106"/>
    <cellStyle name="警告文本" xfId="134"/>
    <cellStyle name="计算" xfId="10"/>
    <cellStyle name="输入" xfId="135"/>
    <cellStyle name="输出" xfId="136"/>
    <cellStyle name="适中" xfId="9"/>
    <cellStyle name="链接单元格" xfId="1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70" zoomScaleNormal="70" zoomScaleSheetLayoutView="70" workbookViewId="0">
      <selection activeCell="O21" sqref="O21"/>
    </sheetView>
  </sheetViews>
  <sheetFormatPr defaultColWidth="9" defaultRowHeight="18"/>
  <cols>
    <col min="1" max="1" width="17.625" style="23" customWidth="1"/>
    <col min="2" max="2" width="12.25" style="23" customWidth="1"/>
    <col min="3" max="5" width="9" style="23"/>
    <col min="6" max="6" width="20.25" style="23" customWidth="1"/>
    <col min="7" max="7" width="11.875" style="23" customWidth="1"/>
    <col min="8" max="8" width="0.25" style="23" customWidth="1"/>
    <col min="9" max="10" width="9" style="23" customWidth="1"/>
    <col min="11" max="11" width="24.1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532" t="s">
        <v>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69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19" t="s">
        <v>85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19" t="s">
        <v>84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83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70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19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19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19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20" t="s">
        <v>130</v>
      </c>
      <c r="C13" s="1"/>
      <c r="D13" s="1"/>
      <c r="E13" s="1"/>
    </row>
    <row r="14" spans="1:13" s="26" customFormat="1" ht="24" customHeight="1">
      <c r="A14" s="20"/>
      <c r="B14" s="220"/>
      <c r="C14" s="1"/>
      <c r="D14" s="1"/>
      <c r="E14" s="1"/>
    </row>
    <row r="15" spans="1:13" s="26" customFormat="1" ht="24" customHeight="1">
      <c r="A15" s="20"/>
      <c r="B15" s="220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/>
    <hyperlink ref="B5" location="'RED SEA VIA SIN'!A1" display="RED SEA ( DJIBOUTI, JEDDAH, SOKHNA, AQABA, PORT SUDAN) VIA SINGAPORE"/>
    <hyperlink ref="B6" location="'Persian Gulf via SIN'!A1" display="PERSIAN GULF ( JEBEL ALI, DAMMAM, JUBAIL, SHARJAH, HAMAD, SOHAR, ABU DHABI, KUWAIT, AJMAN, BAHRAIN, UMM QASRR) VIA SINGAPORE"/>
    <hyperlink ref="B10" location="'Australia via SIN'!A1" display="AUSTRALIA (FREMANTLE,ADELAIDE, SYDNEY,MELBOURNE,BRISBANE) VIA SIN"/>
    <hyperlink ref="B11" location="'Australia via PKG'!A1" display="AUSTRALIA (FREMANTLE,ADELAIDE, SYDNEY,MELBOURNE,BRISBANE) VIA PKL"/>
    <hyperlink ref="B7" location="'Persian Gulf via PKL'!A1" display="PERSIAN GULF (JEBEL ALI , Umm Qasr North Port, Iraq) via PKL"/>
    <hyperlink ref="B13" location="'Australia Pacific Service'!A1" display="AUSTRALIA PACIFIC SERVICE (LAE, PORT MORESBY, TOWNSVILLE, DARWIN) VIA HKG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showGridLines="0" zoomScale="80" zoomScaleNormal="80" workbookViewId="0">
      <selection activeCell="A10" sqref="A10:D27"/>
    </sheetView>
  </sheetViews>
  <sheetFormatPr defaultColWidth="8" defaultRowHeight="14.25"/>
  <cols>
    <col min="1" max="1" width="17.625" style="106" customWidth="1"/>
    <col min="2" max="2" width="11.25" style="106" customWidth="1"/>
    <col min="3" max="3" width="8.625" style="106" customWidth="1"/>
    <col min="4" max="4" width="8" style="106" customWidth="1"/>
    <col min="5" max="5" width="5.375" style="106" customWidth="1"/>
    <col min="6" max="6" width="8.875" style="106" customWidth="1"/>
    <col min="7" max="7" width="31.125" style="126" bestFit="1" customWidth="1"/>
    <col min="8" max="8" width="6.75" style="391" bestFit="1" customWidth="1"/>
    <col min="9" max="9" width="8.625" style="126" customWidth="1"/>
    <col min="10" max="10" width="7.5" style="126" bestFit="1" customWidth="1"/>
    <col min="11" max="11" width="10.125" style="144" bestFit="1" customWidth="1"/>
    <col min="12" max="12" width="7.625" style="126" bestFit="1" customWidth="1"/>
    <col min="13" max="13" width="15.875" style="126" bestFit="1" customWidth="1"/>
    <col min="14" max="14" width="9.5" style="126" bestFit="1" customWidth="1"/>
    <col min="15" max="15" width="7.5" style="126" bestFit="1" customWidth="1"/>
    <col min="16" max="16" width="10.875" style="126" customWidth="1"/>
    <col min="17" max="17" width="6.125" style="106" bestFit="1" customWidth="1"/>
    <col min="18" max="18" width="8" style="106"/>
    <col min="19" max="19" width="4.375" style="106" bestFit="1" customWidth="1"/>
    <col min="20" max="20" width="8" style="106"/>
    <col min="21" max="21" width="3.25" style="106" bestFit="1" customWidth="1"/>
    <col min="22" max="16384" width="8" style="106"/>
  </cols>
  <sheetData>
    <row r="1" spans="1:21" ht="18">
      <c r="A1" s="214"/>
      <c r="B1" s="533" t="s">
        <v>0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119"/>
    </row>
    <row r="2" spans="1:21" ht="18">
      <c r="A2" s="213"/>
      <c r="B2" s="534" t="s">
        <v>29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119"/>
    </row>
    <row r="3" spans="1:21" ht="18">
      <c r="A3" s="215"/>
      <c r="B3" s="535" t="s">
        <v>68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120"/>
    </row>
    <row r="4" spans="1:21" ht="18">
      <c r="A4" s="216"/>
      <c r="B4" s="536" t="s">
        <v>30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120"/>
    </row>
    <row r="5" spans="1:21" ht="18" customHeight="1">
      <c r="I5" s="106"/>
      <c r="J5" s="106"/>
      <c r="K5" s="106"/>
      <c r="L5" s="106"/>
      <c r="M5" s="106"/>
      <c r="N5" s="106"/>
      <c r="O5" s="106"/>
      <c r="P5" s="121"/>
    </row>
    <row r="6" spans="1:21" ht="15">
      <c r="A6" s="201" t="s">
        <v>10</v>
      </c>
      <c r="B6" s="122"/>
      <c r="C6" s="122"/>
      <c r="D6" s="122"/>
      <c r="E6" s="122"/>
      <c r="F6" s="122"/>
      <c r="G6" s="123"/>
      <c r="H6" s="392"/>
      <c r="I6" s="124"/>
      <c r="J6" s="124"/>
      <c r="K6" s="125"/>
      <c r="L6" s="124"/>
      <c r="M6" s="124"/>
      <c r="O6" s="127"/>
      <c r="P6" s="128"/>
    </row>
    <row r="7" spans="1:21" ht="15" customHeight="1">
      <c r="A7" s="540" t="s">
        <v>31</v>
      </c>
      <c r="B7" s="541"/>
      <c r="C7" s="552" t="s">
        <v>32</v>
      </c>
      <c r="D7" s="553"/>
      <c r="E7" s="554"/>
      <c r="F7" s="422" t="s">
        <v>12</v>
      </c>
      <c r="G7" s="540" t="s">
        <v>13</v>
      </c>
      <c r="H7" s="541"/>
      <c r="I7" s="423" t="s">
        <v>89</v>
      </c>
      <c r="J7" s="537" t="s">
        <v>66</v>
      </c>
      <c r="K7" s="538"/>
      <c r="L7" s="538"/>
      <c r="M7" s="538"/>
      <c r="N7" s="538"/>
      <c r="O7" s="538"/>
      <c r="P7" s="539"/>
      <c r="Q7" s="136"/>
    </row>
    <row r="8" spans="1:21" ht="15" customHeight="1">
      <c r="A8" s="542"/>
      <c r="B8" s="543"/>
      <c r="C8" s="548" t="s">
        <v>14</v>
      </c>
      <c r="D8" s="543" t="s">
        <v>15</v>
      </c>
      <c r="E8" s="417"/>
      <c r="F8" s="550" t="s">
        <v>16</v>
      </c>
      <c r="G8" s="542" t="s">
        <v>33</v>
      </c>
      <c r="H8" s="543"/>
      <c r="I8" s="546" t="s">
        <v>12</v>
      </c>
      <c r="J8" s="417" t="s">
        <v>34</v>
      </c>
      <c r="K8" s="417" t="s">
        <v>35</v>
      </c>
      <c r="L8" s="417" t="s">
        <v>36</v>
      </c>
      <c r="M8" s="417" t="s">
        <v>37</v>
      </c>
      <c r="N8" s="417" t="s">
        <v>38</v>
      </c>
      <c r="O8" s="417" t="s">
        <v>39</v>
      </c>
      <c r="P8" s="422" t="s">
        <v>67</v>
      </c>
    </row>
    <row r="9" spans="1:21" ht="15">
      <c r="A9" s="544"/>
      <c r="B9" s="545"/>
      <c r="C9" s="549"/>
      <c r="D9" s="545"/>
      <c r="E9" s="418"/>
      <c r="F9" s="551"/>
      <c r="G9" s="544"/>
      <c r="H9" s="545"/>
      <c r="I9" s="547"/>
      <c r="J9" s="418"/>
      <c r="K9" s="418" t="s">
        <v>40</v>
      </c>
      <c r="L9" s="418"/>
      <c r="M9" s="418" t="s">
        <v>41</v>
      </c>
      <c r="N9" s="418"/>
      <c r="O9" s="418"/>
      <c r="P9" s="419"/>
    </row>
    <row r="10" spans="1:21" s="129" customFormat="1" ht="15.75">
      <c r="A10" s="410" t="s">
        <v>185</v>
      </c>
      <c r="B10" s="411" t="s">
        <v>186</v>
      </c>
      <c r="C10" s="412">
        <v>44296</v>
      </c>
      <c r="D10" s="413" t="s">
        <v>42</v>
      </c>
      <c r="E10" s="414" t="s">
        <v>87</v>
      </c>
      <c r="F10" s="354">
        <f>C10+2</f>
        <v>44298</v>
      </c>
      <c r="G10" s="465" t="s">
        <v>135</v>
      </c>
      <c r="H10" s="404" t="s">
        <v>172</v>
      </c>
      <c r="I10" s="365">
        <v>44303</v>
      </c>
      <c r="J10" s="365"/>
      <c r="K10" s="365">
        <f t="shared" ref="K10:K15" si="0">I10+10</f>
        <v>44313</v>
      </c>
      <c r="L10" s="365"/>
      <c r="M10" s="365">
        <f>I10+17</f>
        <v>44320</v>
      </c>
      <c r="N10" s="365">
        <f>I10+13</f>
        <v>44316</v>
      </c>
      <c r="O10" s="365">
        <f>I10+15</f>
        <v>44318</v>
      </c>
      <c r="P10" s="366"/>
      <c r="Q10" s="265" t="s">
        <v>75</v>
      </c>
      <c r="R10" s="327"/>
      <c r="S10" s="328"/>
      <c r="T10" s="327"/>
      <c r="U10" s="327"/>
    </row>
    <row r="11" spans="1:21" s="129" customFormat="1" ht="15.75">
      <c r="A11" s="490" t="s">
        <v>86</v>
      </c>
      <c r="B11" s="407" t="s">
        <v>133</v>
      </c>
      <c r="C11" s="243"/>
      <c r="D11" s="491">
        <v>44297</v>
      </c>
      <c r="E11" s="492" t="s">
        <v>23</v>
      </c>
      <c r="F11" s="493">
        <f>D11+2</f>
        <v>44299</v>
      </c>
      <c r="G11" s="401" t="s">
        <v>136</v>
      </c>
      <c r="H11" s="393"/>
      <c r="I11" s="345">
        <v>44305</v>
      </c>
      <c r="J11" s="345">
        <f>I11+17</f>
        <v>44322</v>
      </c>
      <c r="K11" s="345">
        <f t="shared" si="0"/>
        <v>44315</v>
      </c>
      <c r="L11" s="345">
        <f>I11+13</f>
        <v>44318</v>
      </c>
      <c r="M11" s="345" t="s">
        <v>42</v>
      </c>
      <c r="N11" s="345">
        <f>I11+14</f>
        <v>44319</v>
      </c>
      <c r="O11" s="345" t="s">
        <v>42</v>
      </c>
      <c r="P11" s="346">
        <f>I11+12</f>
        <v>44317</v>
      </c>
      <c r="Q11" s="130" t="s">
        <v>76</v>
      </c>
      <c r="R11" s="327"/>
      <c r="S11" s="327"/>
      <c r="T11" s="327"/>
      <c r="U11" s="327"/>
    </row>
    <row r="12" spans="1:21" s="129" customFormat="1" ht="15.75">
      <c r="A12" s="461" t="s">
        <v>96</v>
      </c>
      <c r="B12" s="326" t="s">
        <v>191</v>
      </c>
      <c r="C12" s="244" t="s">
        <v>42</v>
      </c>
      <c r="D12" s="241">
        <v>44298</v>
      </c>
      <c r="E12" s="232" t="s">
        <v>24</v>
      </c>
      <c r="F12" s="247">
        <f>D12+2</f>
        <v>44300</v>
      </c>
      <c r="G12" s="402" t="s">
        <v>157</v>
      </c>
      <c r="H12" s="403" t="s">
        <v>198</v>
      </c>
      <c r="I12" s="360">
        <v>44305</v>
      </c>
      <c r="J12" s="360" t="s">
        <v>42</v>
      </c>
      <c r="K12" s="360">
        <f t="shared" si="0"/>
        <v>44315</v>
      </c>
      <c r="L12" s="360" t="s">
        <v>42</v>
      </c>
      <c r="M12" s="360">
        <f>I12+12</f>
        <v>44317</v>
      </c>
      <c r="N12" s="360">
        <f>I12+15</f>
        <v>44320</v>
      </c>
      <c r="O12" s="360" t="s">
        <v>42</v>
      </c>
      <c r="P12" s="361" t="s">
        <v>42</v>
      </c>
      <c r="Q12" s="264" t="s">
        <v>77</v>
      </c>
      <c r="R12" s="328"/>
      <c r="S12" s="329"/>
      <c r="T12" s="327"/>
    </row>
    <row r="13" spans="1:21" s="129" customFormat="1" ht="15">
      <c r="A13" s="229" t="s">
        <v>213</v>
      </c>
      <c r="B13" s="362" t="s">
        <v>214</v>
      </c>
      <c r="C13" s="231">
        <f>C10+7</f>
        <v>44303</v>
      </c>
      <c r="D13" s="242"/>
      <c r="E13" s="233" t="s">
        <v>87</v>
      </c>
      <c r="F13" s="245">
        <f>C13+2</f>
        <v>44305</v>
      </c>
      <c r="G13" s="465"/>
      <c r="H13" s="404"/>
      <c r="I13" s="365">
        <f>I10+7</f>
        <v>44310</v>
      </c>
      <c r="J13" s="365"/>
      <c r="K13" s="365">
        <f t="shared" si="0"/>
        <v>44320</v>
      </c>
      <c r="L13" s="365"/>
      <c r="M13" s="365">
        <f>I13+10</f>
        <v>44320</v>
      </c>
      <c r="N13" s="365">
        <f>I13+13</f>
        <v>44323</v>
      </c>
      <c r="O13" s="365">
        <f>I13+15</f>
        <v>44325</v>
      </c>
      <c r="P13" s="366"/>
      <c r="Q13" s="132"/>
    </row>
    <row r="14" spans="1:21" s="129" customFormat="1" ht="15">
      <c r="A14" s="406" t="s">
        <v>171</v>
      </c>
      <c r="B14" s="407" t="s">
        <v>132</v>
      </c>
      <c r="C14" s="243" t="s">
        <v>42</v>
      </c>
      <c r="D14" s="491">
        <f>D11+7</f>
        <v>44304</v>
      </c>
      <c r="E14" s="492" t="s">
        <v>23</v>
      </c>
      <c r="F14" s="493">
        <f>D14+2</f>
        <v>44306</v>
      </c>
      <c r="G14" s="401" t="s">
        <v>195</v>
      </c>
      <c r="H14" s="424" t="s">
        <v>196</v>
      </c>
      <c r="I14" s="345">
        <f>I11+7</f>
        <v>44312</v>
      </c>
      <c r="J14" s="345">
        <f>I14+17</f>
        <v>44329</v>
      </c>
      <c r="K14" s="345">
        <f t="shared" si="0"/>
        <v>44322</v>
      </c>
      <c r="L14" s="345">
        <f>I14+13</f>
        <v>44325</v>
      </c>
      <c r="M14" s="345" t="s">
        <v>42</v>
      </c>
      <c r="N14" s="345">
        <f>I14+14</f>
        <v>44326</v>
      </c>
      <c r="O14" s="345" t="s">
        <v>42</v>
      </c>
      <c r="P14" s="346">
        <f>I14+12</f>
        <v>44324</v>
      </c>
      <c r="Q14" s="130"/>
    </row>
    <row r="15" spans="1:21" s="129" customFormat="1" ht="15">
      <c r="A15" s="58" t="s">
        <v>88</v>
      </c>
      <c r="B15" s="456" t="s">
        <v>154</v>
      </c>
      <c r="C15" s="244" t="s">
        <v>42</v>
      </c>
      <c r="D15" s="241">
        <f>D12+7</f>
        <v>44305</v>
      </c>
      <c r="E15" s="232" t="s">
        <v>24</v>
      </c>
      <c r="F15" s="247">
        <f>D15+2</f>
        <v>44307</v>
      </c>
      <c r="G15" s="402" t="s">
        <v>158</v>
      </c>
      <c r="H15" s="403" t="s">
        <v>199</v>
      </c>
      <c r="I15" s="360">
        <f t="shared" ref="I15:I27" si="1">I12+7</f>
        <v>44312</v>
      </c>
      <c r="J15" s="360" t="s">
        <v>42</v>
      </c>
      <c r="K15" s="360">
        <f t="shared" si="0"/>
        <v>44322</v>
      </c>
      <c r="L15" s="360" t="s">
        <v>42</v>
      </c>
      <c r="M15" s="360">
        <f>I15+12</f>
        <v>44324</v>
      </c>
      <c r="N15" s="360">
        <f>I15+15</f>
        <v>44327</v>
      </c>
      <c r="O15" s="360" t="s">
        <v>42</v>
      </c>
      <c r="P15" s="361" t="s">
        <v>42</v>
      </c>
      <c r="Q15" s="131"/>
    </row>
    <row r="16" spans="1:21" s="129" customFormat="1" ht="15">
      <c r="A16" s="229" t="s">
        <v>236</v>
      </c>
      <c r="B16" s="362"/>
      <c r="C16" s="231">
        <f>C13+7</f>
        <v>44310</v>
      </c>
      <c r="D16" s="240" t="s">
        <v>42</v>
      </c>
      <c r="E16" s="233" t="s">
        <v>87</v>
      </c>
      <c r="F16" s="245">
        <f>C16+2</f>
        <v>44312</v>
      </c>
      <c r="G16" s="465"/>
      <c r="H16" s="404"/>
      <c r="I16" s="365">
        <f>I13+7</f>
        <v>44317</v>
      </c>
      <c r="J16" s="365" t="s">
        <v>42</v>
      </c>
      <c r="K16" s="365">
        <f t="shared" ref="K16:K21" si="2">I16+10</f>
        <v>44327</v>
      </c>
      <c r="L16" s="365"/>
      <c r="M16" s="365">
        <f>I16+10</f>
        <v>44327</v>
      </c>
      <c r="N16" s="365">
        <f>I16+13</f>
        <v>44330</v>
      </c>
      <c r="O16" s="365">
        <f>I16+15</f>
        <v>44332</v>
      </c>
      <c r="P16" s="366"/>
      <c r="Q16" s="132"/>
    </row>
    <row r="17" spans="1:36" s="129" customFormat="1" ht="18.75" customHeight="1">
      <c r="A17" s="406" t="s">
        <v>139</v>
      </c>
      <c r="B17" s="407" t="s">
        <v>188</v>
      </c>
      <c r="C17" s="243" t="s">
        <v>42</v>
      </c>
      <c r="D17" s="491">
        <f>D14+7</f>
        <v>44311</v>
      </c>
      <c r="E17" s="492" t="s">
        <v>23</v>
      </c>
      <c r="F17" s="493">
        <f>D17+2</f>
        <v>44313</v>
      </c>
      <c r="G17" s="401" t="s">
        <v>136</v>
      </c>
      <c r="H17" s="401"/>
      <c r="I17" s="345">
        <f>I14+7</f>
        <v>44319</v>
      </c>
      <c r="J17" s="345">
        <f>I17+17</f>
        <v>44336</v>
      </c>
      <c r="K17" s="345">
        <f t="shared" si="2"/>
        <v>44329</v>
      </c>
      <c r="L17" s="345">
        <f>I17+13</f>
        <v>44332</v>
      </c>
      <c r="M17" s="345"/>
      <c r="N17" s="345">
        <f>I17+14</f>
        <v>44333</v>
      </c>
      <c r="O17" s="345"/>
      <c r="P17" s="346">
        <f>I17+12</f>
        <v>44331</v>
      </c>
      <c r="Q17" s="130"/>
    </row>
    <row r="18" spans="1:36" s="129" customFormat="1" ht="15.75" customHeight="1">
      <c r="A18" s="461" t="s">
        <v>143</v>
      </c>
      <c r="B18" s="409" t="s">
        <v>192</v>
      </c>
      <c r="C18" s="244" t="s">
        <v>42</v>
      </c>
      <c r="D18" s="241">
        <f>D15+7</f>
        <v>44312</v>
      </c>
      <c r="E18" s="232" t="s">
        <v>24</v>
      </c>
      <c r="F18" s="247">
        <f>D18+2</f>
        <v>44314</v>
      </c>
      <c r="G18" s="425" t="s">
        <v>160</v>
      </c>
      <c r="H18" s="403" t="s">
        <v>200</v>
      </c>
      <c r="I18" s="360">
        <f t="shared" si="1"/>
        <v>44319</v>
      </c>
      <c r="J18" s="360" t="s">
        <v>42</v>
      </c>
      <c r="K18" s="360">
        <f t="shared" si="2"/>
        <v>44329</v>
      </c>
      <c r="L18" s="360" t="s">
        <v>42</v>
      </c>
      <c r="M18" s="360">
        <f>I18+12</f>
        <v>44331</v>
      </c>
      <c r="N18" s="360">
        <f>I18+15</f>
        <v>44334</v>
      </c>
      <c r="O18" s="360" t="s">
        <v>42</v>
      </c>
      <c r="P18" s="361" t="s">
        <v>42</v>
      </c>
      <c r="Q18" s="131"/>
    </row>
    <row r="19" spans="1:36" s="129" customFormat="1" ht="15">
      <c r="A19" s="229" t="s">
        <v>237</v>
      </c>
      <c r="B19" s="362" t="s">
        <v>238</v>
      </c>
      <c r="C19" s="231">
        <f>C16+7</f>
        <v>44317</v>
      </c>
      <c r="D19" s="240" t="s">
        <v>42</v>
      </c>
      <c r="E19" s="233" t="s">
        <v>87</v>
      </c>
      <c r="F19" s="245">
        <f>C19+2</f>
        <v>44319</v>
      </c>
      <c r="G19" s="465"/>
      <c r="H19" s="404"/>
      <c r="I19" s="365">
        <f>I16+7</f>
        <v>44324</v>
      </c>
      <c r="J19" s="365" t="s">
        <v>42</v>
      </c>
      <c r="K19" s="365">
        <f t="shared" si="2"/>
        <v>44334</v>
      </c>
      <c r="L19" s="365"/>
      <c r="M19" s="365">
        <f>I19+17</f>
        <v>44341</v>
      </c>
      <c r="N19" s="365">
        <f>I19+13</f>
        <v>44337</v>
      </c>
      <c r="O19" s="365">
        <f>I19+15</f>
        <v>44339</v>
      </c>
      <c r="P19" s="366"/>
      <c r="Q19" s="132"/>
    </row>
    <row r="20" spans="1:36" s="129" customFormat="1" ht="21.75" customHeight="1">
      <c r="A20" s="490" t="s">
        <v>86</v>
      </c>
      <c r="B20" s="407" t="s">
        <v>189</v>
      </c>
      <c r="C20" s="243" t="s">
        <v>42</v>
      </c>
      <c r="D20" s="491">
        <f>D17+7</f>
        <v>44318</v>
      </c>
      <c r="E20" s="492" t="s">
        <v>23</v>
      </c>
      <c r="F20" s="493">
        <f>D20+2</f>
        <v>44320</v>
      </c>
      <c r="G20" s="501" t="s">
        <v>136</v>
      </c>
      <c r="H20" s="502"/>
      <c r="I20" s="345">
        <f t="shared" si="1"/>
        <v>44326</v>
      </c>
      <c r="J20" s="345">
        <f>I20+17</f>
        <v>44343</v>
      </c>
      <c r="K20" s="345">
        <f t="shared" si="2"/>
        <v>44336</v>
      </c>
      <c r="L20" s="345">
        <f>I20+13</f>
        <v>44339</v>
      </c>
      <c r="M20" s="345" t="s">
        <v>42</v>
      </c>
      <c r="N20" s="345">
        <f>I20+14</f>
        <v>44340</v>
      </c>
      <c r="O20" s="345" t="s">
        <v>42</v>
      </c>
      <c r="P20" s="346">
        <f>I20+12</f>
        <v>44338</v>
      </c>
      <c r="Q20" s="130"/>
    </row>
    <row r="21" spans="1:36" s="129" customFormat="1" ht="15">
      <c r="A21" s="408" t="s">
        <v>88</v>
      </c>
      <c r="B21" s="409" t="s">
        <v>193</v>
      </c>
      <c r="C21" s="244" t="s">
        <v>42</v>
      </c>
      <c r="D21" s="241">
        <f>D18+7</f>
        <v>44319</v>
      </c>
      <c r="E21" s="232" t="s">
        <v>24</v>
      </c>
      <c r="F21" s="247">
        <f>D21+2</f>
        <v>44321</v>
      </c>
      <c r="G21" s="463" t="s">
        <v>161</v>
      </c>
      <c r="H21" s="400" t="s">
        <v>201</v>
      </c>
      <c r="I21" s="360">
        <f t="shared" si="1"/>
        <v>44326</v>
      </c>
      <c r="J21" s="360" t="s">
        <v>42</v>
      </c>
      <c r="K21" s="360">
        <f t="shared" si="2"/>
        <v>44336</v>
      </c>
      <c r="L21" s="360" t="s">
        <v>42</v>
      </c>
      <c r="M21" s="360">
        <f>I21+12</f>
        <v>44338</v>
      </c>
      <c r="N21" s="360">
        <f>I21+15</f>
        <v>44341</v>
      </c>
      <c r="O21" s="360" t="s">
        <v>42</v>
      </c>
      <c r="P21" s="361" t="s">
        <v>42</v>
      </c>
      <c r="Q21" s="131"/>
    </row>
    <row r="22" spans="1:36" s="129" customFormat="1" ht="15">
      <c r="A22" s="229" t="s">
        <v>136</v>
      </c>
      <c r="B22" s="362"/>
      <c r="C22" s="353">
        <f>C19+7</f>
        <v>44324</v>
      </c>
      <c r="D22" s="240" t="s">
        <v>42</v>
      </c>
      <c r="E22" s="233" t="s">
        <v>87</v>
      </c>
      <c r="F22" s="354">
        <f>C22+2</f>
        <v>44326</v>
      </c>
      <c r="G22" s="465"/>
      <c r="H22" s="404"/>
      <c r="I22" s="365">
        <f t="shared" si="1"/>
        <v>44331</v>
      </c>
      <c r="J22" s="365" t="s">
        <v>42</v>
      </c>
      <c r="K22" s="365"/>
      <c r="L22" s="365" t="s">
        <v>42</v>
      </c>
      <c r="M22" s="365"/>
      <c r="N22" s="365"/>
      <c r="O22" s="365"/>
      <c r="P22" s="366" t="s">
        <v>42</v>
      </c>
      <c r="Q22" s="265"/>
    </row>
    <row r="23" spans="1:36" s="129" customFormat="1" ht="15">
      <c r="A23" s="490" t="s">
        <v>171</v>
      </c>
      <c r="B23" s="407" t="s">
        <v>133</v>
      </c>
      <c r="C23" s="243" t="s">
        <v>42</v>
      </c>
      <c r="D23" s="491">
        <f>D20+7</f>
        <v>44325</v>
      </c>
      <c r="E23" s="492" t="s">
        <v>23</v>
      </c>
      <c r="F23" s="493">
        <f>D23+2</f>
        <v>44327</v>
      </c>
      <c r="G23" s="401" t="s">
        <v>136</v>
      </c>
      <c r="H23" s="393"/>
      <c r="I23" s="345">
        <f t="shared" si="1"/>
        <v>44333</v>
      </c>
      <c r="J23" s="345">
        <f>I23+17</f>
        <v>44350</v>
      </c>
      <c r="K23" s="345">
        <f>I23+10</f>
        <v>44343</v>
      </c>
      <c r="L23" s="345">
        <f>I23+13</f>
        <v>44346</v>
      </c>
      <c r="M23" s="345" t="s">
        <v>42</v>
      </c>
      <c r="N23" s="345">
        <f>I23+14</f>
        <v>44347</v>
      </c>
      <c r="O23" s="345" t="s">
        <v>42</v>
      </c>
      <c r="P23" s="346">
        <f>I23+12</f>
        <v>44345</v>
      </c>
      <c r="Q23" s="266"/>
    </row>
    <row r="24" spans="1:36" s="129" customFormat="1" ht="15">
      <c r="A24" s="364" t="s">
        <v>96</v>
      </c>
      <c r="B24" s="409" t="s">
        <v>194</v>
      </c>
      <c r="C24" s="244" t="s">
        <v>42</v>
      </c>
      <c r="D24" s="241">
        <f>D21+7</f>
        <v>44326</v>
      </c>
      <c r="E24" s="232" t="s">
        <v>24</v>
      </c>
      <c r="F24" s="247">
        <f>D24+2</f>
        <v>44328</v>
      </c>
      <c r="G24" s="425" t="s">
        <v>147</v>
      </c>
      <c r="H24" s="403" t="s">
        <v>200</v>
      </c>
      <c r="I24" s="360">
        <f t="shared" si="1"/>
        <v>44333</v>
      </c>
      <c r="J24" s="360" t="s">
        <v>42</v>
      </c>
      <c r="K24" s="360">
        <f>I24+10</f>
        <v>44343</v>
      </c>
      <c r="L24" s="360" t="s">
        <v>42</v>
      </c>
      <c r="M24" s="360">
        <f>I24+12</f>
        <v>44345</v>
      </c>
      <c r="N24" s="360">
        <f>I24+15</f>
        <v>44348</v>
      </c>
      <c r="O24" s="360" t="s">
        <v>42</v>
      </c>
      <c r="P24" s="361" t="s">
        <v>42</v>
      </c>
      <c r="Q24" s="131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s="129" customFormat="1" ht="15">
      <c r="A25" s="229" t="s">
        <v>136</v>
      </c>
      <c r="B25" s="362"/>
      <c r="C25" s="353">
        <f>C22+7</f>
        <v>44331</v>
      </c>
      <c r="D25" s="240" t="s">
        <v>42</v>
      </c>
      <c r="E25" s="233" t="s">
        <v>87</v>
      </c>
      <c r="F25" s="354">
        <f>C25+2</f>
        <v>44333</v>
      </c>
      <c r="G25" s="465"/>
      <c r="H25" s="404"/>
      <c r="I25" s="365">
        <f t="shared" si="1"/>
        <v>44338</v>
      </c>
      <c r="J25" s="365" t="s">
        <v>42</v>
      </c>
      <c r="K25" s="365"/>
      <c r="L25" s="365" t="s">
        <v>42</v>
      </c>
      <c r="M25" s="365"/>
      <c r="N25" s="365"/>
      <c r="O25" s="365"/>
      <c r="P25" s="366" t="s">
        <v>42</v>
      </c>
      <c r="Q25" s="131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s="129" customFormat="1" ht="15">
      <c r="A26" s="490" t="s">
        <v>139</v>
      </c>
      <c r="B26" s="407" t="s">
        <v>190</v>
      </c>
      <c r="C26" s="243" t="s">
        <v>42</v>
      </c>
      <c r="D26" s="491">
        <f>D23+7</f>
        <v>44332</v>
      </c>
      <c r="E26" s="492" t="s">
        <v>23</v>
      </c>
      <c r="F26" s="493">
        <f>D26+2</f>
        <v>44334</v>
      </c>
      <c r="G26" s="401" t="s">
        <v>136</v>
      </c>
      <c r="H26" s="393"/>
      <c r="I26" s="345">
        <f t="shared" si="1"/>
        <v>44340</v>
      </c>
      <c r="J26" s="345">
        <f>I26+17</f>
        <v>44357</v>
      </c>
      <c r="K26" s="345">
        <f>I26+10</f>
        <v>44350</v>
      </c>
      <c r="L26" s="345">
        <f>I26+13</f>
        <v>44353</v>
      </c>
      <c r="M26" s="345" t="s">
        <v>42</v>
      </c>
      <c r="N26" s="345">
        <f>I26+14</f>
        <v>44354</v>
      </c>
      <c r="O26" s="345" t="s">
        <v>42</v>
      </c>
      <c r="P26" s="346">
        <f>I26+12</f>
        <v>44352</v>
      </c>
      <c r="Q26" s="13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spans="1:36" s="129" customFormat="1" ht="15">
      <c r="A27" s="364" t="s">
        <v>88</v>
      </c>
      <c r="B27" s="409" t="s">
        <v>188</v>
      </c>
      <c r="C27" s="244" t="s">
        <v>42</v>
      </c>
      <c r="D27" s="241">
        <f>D24+7</f>
        <v>44333</v>
      </c>
      <c r="E27" s="232" t="s">
        <v>24</v>
      </c>
      <c r="F27" s="247">
        <f>D27+2</f>
        <v>44335</v>
      </c>
      <c r="G27" s="425" t="s">
        <v>202</v>
      </c>
      <c r="H27" s="403" t="s">
        <v>159</v>
      </c>
      <c r="I27" s="360">
        <f t="shared" si="1"/>
        <v>44340</v>
      </c>
      <c r="J27" s="360" t="s">
        <v>42</v>
      </c>
      <c r="K27" s="360">
        <f>I27+10</f>
        <v>44350</v>
      </c>
      <c r="L27" s="360" t="s">
        <v>42</v>
      </c>
      <c r="M27" s="360">
        <f>I27+12</f>
        <v>44352</v>
      </c>
      <c r="N27" s="360">
        <f>I27+15</f>
        <v>44355</v>
      </c>
      <c r="O27" s="360" t="s">
        <v>42</v>
      </c>
      <c r="P27" s="361" t="s">
        <v>42</v>
      </c>
      <c r="Q27" s="131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6" s="129" customFormat="1" ht="15">
      <c r="A28" s="522"/>
      <c r="B28" s="523"/>
      <c r="C28" s="442"/>
      <c r="D28" s="524"/>
      <c r="E28" s="110"/>
      <c r="F28" s="110"/>
      <c r="G28" s="529"/>
      <c r="H28" s="530"/>
      <c r="I28" s="531"/>
      <c r="J28" s="531"/>
      <c r="K28" s="531"/>
      <c r="L28" s="531"/>
      <c r="M28" s="531"/>
      <c r="N28" s="531"/>
      <c r="O28" s="531"/>
      <c r="P28" s="531"/>
      <c r="Q28" s="131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1:36" s="129" customFormat="1" ht="15">
      <c r="A29" s="108"/>
      <c r="B29" s="108"/>
      <c r="C29" s="109"/>
      <c r="D29" s="110"/>
      <c r="E29" s="108"/>
      <c r="F29" s="110"/>
      <c r="G29" s="111"/>
      <c r="H29" s="394"/>
      <c r="I29" s="112"/>
      <c r="J29" s="112"/>
      <c r="K29" s="112"/>
      <c r="L29" s="112"/>
      <c r="M29" s="112"/>
      <c r="N29" s="112"/>
      <c r="O29" s="112"/>
      <c r="P29" s="112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6" ht="15">
      <c r="A30" s="108"/>
      <c r="B30" s="108"/>
      <c r="C30" s="110"/>
      <c r="D30" s="110"/>
      <c r="E30" s="113"/>
      <c r="F30" s="110"/>
      <c r="G30" s="111"/>
      <c r="H30" s="394"/>
      <c r="I30" s="112"/>
      <c r="J30" s="112"/>
      <c r="K30" s="112"/>
      <c r="L30" s="112"/>
      <c r="M30" s="112"/>
      <c r="N30" s="112"/>
      <c r="O30" s="112"/>
      <c r="P30" s="76" t="s">
        <v>25</v>
      </c>
      <c r="Q30" s="129"/>
    </row>
    <row r="31" spans="1:36" ht="15">
      <c r="A31" s="82" t="s">
        <v>26</v>
      </c>
      <c r="B31" s="82"/>
      <c r="C31" s="137"/>
      <c r="D31" s="77"/>
      <c r="E31" s="80"/>
      <c r="F31" s="80"/>
      <c r="G31" s="138"/>
      <c r="H31" s="395"/>
      <c r="I31" s="92"/>
      <c r="J31" s="51"/>
      <c r="K31" s="84"/>
      <c r="L31" s="51"/>
      <c r="M31" s="51"/>
      <c r="N31" s="51"/>
      <c r="O31" s="51"/>
      <c r="P31" s="51"/>
    </row>
    <row r="32" spans="1:36" ht="15">
      <c r="A32" s="65" t="s">
        <v>92</v>
      </c>
      <c r="B32" s="81"/>
      <c r="C32" s="81"/>
      <c r="D32" s="93"/>
      <c r="E32" s="93"/>
      <c r="F32" s="93"/>
      <c r="G32" s="138"/>
      <c r="H32" s="395"/>
      <c r="I32" s="92"/>
      <c r="J32" s="51"/>
      <c r="K32" s="84"/>
      <c r="L32" s="51"/>
      <c r="M32" s="51"/>
      <c r="N32" s="51"/>
      <c r="O32" s="51"/>
      <c r="P32" s="51"/>
    </row>
    <row r="33" spans="1:16" ht="15">
      <c r="A33" s="66" t="s">
        <v>27</v>
      </c>
      <c r="B33" s="90"/>
      <c r="C33" s="90"/>
      <c r="D33" s="91"/>
      <c r="E33" s="91"/>
      <c r="F33" s="91"/>
      <c r="G33" s="138"/>
      <c r="H33" s="395"/>
      <c r="I33" s="92"/>
      <c r="J33" s="51"/>
      <c r="K33" s="84"/>
      <c r="L33" s="51"/>
      <c r="M33" s="51"/>
      <c r="N33" s="51"/>
      <c r="O33" s="51"/>
      <c r="P33" s="51"/>
    </row>
    <row r="34" spans="1:16" ht="15">
      <c r="A34" s="67" t="s">
        <v>28</v>
      </c>
      <c r="B34" s="85"/>
      <c r="C34" s="139"/>
      <c r="D34" s="86"/>
      <c r="E34" s="87"/>
      <c r="F34" s="87"/>
      <c r="G34" s="88"/>
      <c r="H34" s="396"/>
      <c r="I34" s="89"/>
      <c r="J34" s="51"/>
      <c r="K34" s="84"/>
      <c r="L34" s="51"/>
      <c r="M34" s="51"/>
      <c r="N34" s="51"/>
      <c r="O34" s="51"/>
      <c r="P34" s="51"/>
    </row>
    <row r="35" spans="1:16" ht="15">
      <c r="A35" s="140"/>
      <c r="B35" s="141"/>
      <c r="C35" s="141"/>
      <c r="D35" s="142"/>
      <c r="E35" s="87"/>
      <c r="F35" s="87"/>
      <c r="G35" s="97"/>
      <c r="H35" s="397"/>
      <c r="I35" s="83"/>
      <c r="J35" s="51"/>
      <c r="K35" s="84"/>
      <c r="L35" s="51"/>
      <c r="M35" s="51"/>
      <c r="N35" s="51"/>
      <c r="O35" s="51"/>
      <c r="P35" s="51"/>
    </row>
    <row r="36" spans="1:16" ht="15">
      <c r="A36" s="50" t="s">
        <v>71</v>
      </c>
      <c r="B36" s="98"/>
      <c r="C36" s="98"/>
      <c r="D36" s="99"/>
      <c r="E36" s="100"/>
      <c r="F36" s="101"/>
      <c r="G36" s="79"/>
      <c r="H36" s="398"/>
      <c r="I36" s="89"/>
      <c r="J36" s="51"/>
      <c r="K36" s="84"/>
      <c r="L36" s="51"/>
      <c r="M36" s="51"/>
      <c r="N36" s="51"/>
      <c r="O36" s="51"/>
      <c r="P36" s="51"/>
    </row>
    <row r="37" spans="1:16" ht="15">
      <c r="A37" s="50" t="s">
        <v>72</v>
      </c>
      <c r="B37" s="102"/>
      <c r="C37" s="143"/>
      <c r="D37" s="103"/>
      <c r="E37" s="104"/>
      <c r="F37" s="105"/>
      <c r="G37" s="88"/>
      <c r="H37" s="396"/>
      <c r="I37" s="83"/>
      <c r="J37" s="51"/>
      <c r="K37" s="84"/>
      <c r="L37" s="51"/>
      <c r="M37" s="51"/>
      <c r="N37" s="51"/>
      <c r="O37" s="51"/>
      <c r="P37" s="51"/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showGridLines="0" zoomScale="80" zoomScaleNormal="80" workbookViewId="0">
      <selection activeCell="A9" sqref="A9:D26"/>
    </sheetView>
  </sheetViews>
  <sheetFormatPr defaultColWidth="8" defaultRowHeight="14.25"/>
  <cols>
    <col min="1" max="1" width="18.75" style="52" customWidth="1"/>
    <col min="2" max="2" width="12.625" style="52" customWidth="1"/>
    <col min="3" max="4" width="10.5" style="51" customWidth="1"/>
    <col min="5" max="5" width="6.5" style="51" customWidth="1"/>
    <col min="6" max="6" width="8.125" style="51" customWidth="1"/>
    <col min="7" max="7" width="33" style="390" bestFit="1" customWidth="1"/>
    <col min="8" max="8" width="13.75" style="52" bestFit="1" customWidth="1"/>
    <col min="9" max="9" width="7.5" style="51" bestFit="1" customWidth="1"/>
    <col min="10" max="14" width="14.5" style="51" customWidth="1"/>
    <col min="15" max="15" width="5.75" style="52" bestFit="1" customWidth="1"/>
    <col min="16" max="16" width="8" style="51"/>
    <col min="17" max="17" width="8" style="53"/>
    <col min="18" max="16384" width="8" style="51"/>
  </cols>
  <sheetData>
    <row r="2" spans="1:20" ht="18">
      <c r="A2" s="211"/>
      <c r="B2" s="555" t="s">
        <v>0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</row>
    <row r="3" spans="1:20" ht="18">
      <c r="A3" s="212"/>
      <c r="B3" s="556" t="s">
        <v>9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</row>
    <row r="4" spans="1:20" ht="18">
      <c r="B4" s="557" t="s">
        <v>11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20" ht="15">
      <c r="G5" s="68"/>
      <c r="H5" s="205"/>
    </row>
    <row r="6" spans="1:20" ht="15">
      <c r="A6" s="200" t="s">
        <v>10</v>
      </c>
      <c r="B6" s="69"/>
      <c r="C6" s="70"/>
      <c r="D6" s="70"/>
      <c r="E6" s="70"/>
      <c r="F6" s="70"/>
      <c r="G6" s="388"/>
      <c r="H6" s="69"/>
      <c r="I6" s="71"/>
      <c r="J6" s="70"/>
      <c r="K6" s="70"/>
      <c r="M6" s="72"/>
      <c r="N6" s="73"/>
    </row>
    <row r="7" spans="1:20" ht="15" customHeight="1">
      <c r="A7" s="560" t="s">
        <v>31</v>
      </c>
      <c r="B7" s="561"/>
      <c r="C7" s="564" t="s">
        <v>32</v>
      </c>
      <c r="D7" s="565"/>
      <c r="E7" s="566"/>
      <c r="F7" s="272" t="s">
        <v>12</v>
      </c>
      <c r="G7" s="561" t="s">
        <v>13</v>
      </c>
      <c r="H7" s="567"/>
      <c r="I7" s="421" t="s">
        <v>89</v>
      </c>
      <c r="J7" s="568" t="s">
        <v>12</v>
      </c>
      <c r="K7" s="569"/>
      <c r="L7" s="569"/>
      <c r="M7" s="569"/>
      <c r="N7" s="570"/>
      <c r="O7" s="275"/>
    </row>
    <row r="8" spans="1:20" ht="30">
      <c r="A8" s="562"/>
      <c r="B8" s="563"/>
      <c r="C8" s="270" t="s">
        <v>14</v>
      </c>
      <c r="D8" s="271" t="s">
        <v>15</v>
      </c>
      <c r="E8" s="269"/>
      <c r="F8" s="273" t="s">
        <v>16</v>
      </c>
      <c r="G8" s="558" t="s">
        <v>17</v>
      </c>
      <c r="H8" s="559"/>
      <c r="I8" s="276" t="s">
        <v>12</v>
      </c>
      <c r="J8" s="274" t="s">
        <v>18</v>
      </c>
      <c r="K8" s="274" t="s">
        <v>19</v>
      </c>
      <c r="L8" s="420" t="s">
        <v>20</v>
      </c>
      <c r="M8" s="274" t="s">
        <v>21</v>
      </c>
      <c r="N8" s="277" t="s">
        <v>22</v>
      </c>
      <c r="P8" s="327"/>
    </row>
    <row r="9" spans="1:20" ht="15">
      <c r="A9" s="410" t="s">
        <v>185</v>
      </c>
      <c r="B9" s="411" t="s">
        <v>186</v>
      </c>
      <c r="C9" s="412">
        <v>44296</v>
      </c>
      <c r="D9" s="413" t="s">
        <v>42</v>
      </c>
      <c r="E9" s="414" t="s">
        <v>87</v>
      </c>
      <c r="F9" s="354">
        <f>C9+2</f>
        <v>44298</v>
      </c>
      <c r="G9" s="506" t="s">
        <v>203</v>
      </c>
      <c r="H9" s="505" t="s">
        <v>204</v>
      </c>
      <c r="I9" s="503">
        <v>44303</v>
      </c>
      <c r="J9" s="348"/>
      <c r="K9" s="348">
        <f>I9+11</f>
        <v>44314</v>
      </c>
      <c r="L9" s="504">
        <f>I9+15</f>
        <v>44318</v>
      </c>
      <c r="M9" s="348">
        <f>I9+18</f>
        <v>44321</v>
      </c>
      <c r="N9" s="350">
        <f>K9+7</f>
        <v>44321</v>
      </c>
      <c r="O9" s="278" t="s">
        <v>73</v>
      </c>
      <c r="P9" s="327"/>
      <c r="S9" s="327"/>
    </row>
    <row r="10" spans="1:20" ht="15.75">
      <c r="A10" s="490" t="s">
        <v>86</v>
      </c>
      <c r="B10" s="407" t="s">
        <v>133</v>
      </c>
      <c r="C10" s="243"/>
      <c r="D10" s="491">
        <v>44297</v>
      </c>
      <c r="E10" s="492" t="s">
        <v>23</v>
      </c>
      <c r="F10" s="493">
        <f>D10+2</f>
        <v>44299</v>
      </c>
      <c r="G10" s="511" t="s">
        <v>162</v>
      </c>
      <c r="H10" s="512" t="s">
        <v>205</v>
      </c>
      <c r="I10" s="509">
        <v>44306</v>
      </c>
      <c r="J10" s="367">
        <f>I10+9</f>
        <v>44315</v>
      </c>
      <c r="K10" s="367">
        <f>I10+13</f>
        <v>44319</v>
      </c>
      <c r="L10" s="249">
        <f>I10+17</f>
        <v>44323</v>
      </c>
      <c r="M10" s="257">
        <f>I10+20</f>
        <v>44326</v>
      </c>
      <c r="N10" s="368">
        <f>K10+7</f>
        <v>44326</v>
      </c>
      <c r="O10" s="206" t="s">
        <v>74</v>
      </c>
      <c r="P10" s="327"/>
      <c r="Q10" s="327"/>
      <c r="S10" s="327"/>
      <c r="T10" s="327"/>
    </row>
    <row r="11" spans="1:20" ht="15">
      <c r="A11" s="461" t="s">
        <v>96</v>
      </c>
      <c r="B11" s="326" t="s">
        <v>191</v>
      </c>
      <c r="C11" s="244" t="s">
        <v>42</v>
      </c>
      <c r="D11" s="241">
        <v>44298</v>
      </c>
      <c r="E11" s="232" t="s">
        <v>24</v>
      </c>
      <c r="F11" s="247">
        <f>D11+2</f>
        <v>44300</v>
      </c>
      <c r="G11" s="507"/>
      <c r="H11" s="426"/>
      <c r="I11" s="369"/>
      <c r="J11" s="370"/>
      <c r="K11" s="370"/>
      <c r="L11" s="280"/>
      <c r="M11" s="281"/>
      <c r="N11" s="371"/>
    </row>
    <row r="12" spans="1:20" ht="15">
      <c r="A12" s="229" t="s">
        <v>213</v>
      </c>
      <c r="B12" s="362" t="s">
        <v>214</v>
      </c>
      <c r="C12" s="231">
        <f>C9+7</f>
        <v>44303</v>
      </c>
      <c r="D12" s="242"/>
      <c r="E12" s="233" t="s">
        <v>87</v>
      </c>
      <c r="F12" s="245">
        <f>C12+2</f>
        <v>44305</v>
      </c>
      <c r="G12" s="506" t="s">
        <v>148</v>
      </c>
      <c r="H12" s="505" t="s">
        <v>172</v>
      </c>
      <c r="I12" s="503">
        <f>I9+7</f>
        <v>44310</v>
      </c>
      <c r="J12" s="348"/>
      <c r="K12" s="348">
        <f>I12+11</f>
        <v>44321</v>
      </c>
      <c r="L12" s="504">
        <f>I12+15</f>
        <v>44325</v>
      </c>
      <c r="M12" s="348">
        <f>I12+18</f>
        <v>44328</v>
      </c>
      <c r="N12" s="350">
        <f>K12+7</f>
        <v>44328</v>
      </c>
      <c r="O12" s="278"/>
    </row>
    <row r="13" spans="1:20" ht="15">
      <c r="A13" s="406" t="s">
        <v>171</v>
      </c>
      <c r="B13" s="407" t="s">
        <v>132</v>
      </c>
      <c r="C13" s="243" t="s">
        <v>42</v>
      </c>
      <c r="D13" s="491">
        <f>D10+7</f>
        <v>44304</v>
      </c>
      <c r="E13" s="492" t="s">
        <v>23</v>
      </c>
      <c r="F13" s="493">
        <f>D13+2</f>
        <v>44306</v>
      </c>
      <c r="G13" s="465" t="s">
        <v>206</v>
      </c>
      <c r="H13" s="427" t="s">
        <v>146</v>
      </c>
      <c r="I13" s="464">
        <f>I10+7</f>
        <v>44313</v>
      </c>
      <c r="J13" s="367">
        <f>I13+9</f>
        <v>44322</v>
      </c>
      <c r="K13" s="367">
        <f>I13+13</f>
        <v>44326</v>
      </c>
      <c r="L13" s="249">
        <f>I13+17</f>
        <v>44330</v>
      </c>
      <c r="M13" s="257">
        <f>I13+20</f>
        <v>44333</v>
      </c>
      <c r="N13" s="368">
        <f>K13+7</f>
        <v>44333</v>
      </c>
      <c r="O13" s="279"/>
    </row>
    <row r="14" spans="1:20" ht="15">
      <c r="A14" s="58" t="s">
        <v>88</v>
      </c>
      <c r="B14" s="456" t="s">
        <v>154</v>
      </c>
      <c r="C14" s="244" t="s">
        <v>42</v>
      </c>
      <c r="D14" s="241">
        <f>D11+7</f>
        <v>44305</v>
      </c>
      <c r="E14" s="232" t="s">
        <v>24</v>
      </c>
      <c r="F14" s="247">
        <f>D14+2</f>
        <v>44307</v>
      </c>
      <c r="G14" s="507"/>
      <c r="H14" s="426"/>
      <c r="I14" s="370"/>
      <c r="J14" s="370"/>
      <c r="K14" s="370"/>
      <c r="L14" s="280"/>
      <c r="M14" s="281"/>
      <c r="N14" s="371"/>
    </row>
    <row r="15" spans="1:20" s="53" customFormat="1" ht="15">
      <c r="A15" s="229" t="s">
        <v>236</v>
      </c>
      <c r="B15" s="362"/>
      <c r="C15" s="231">
        <f>C12+7</f>
        <v>44310</v>
      </c>
      <c r="D15" s="240" t="s">
        <v>42</v>
      </c>
      <c r="E15" s="233" t="s">
        <v>87</v>
      </c>
      <c r="F15" s="245">
        <f>C15+2</f>
        <v>44312</v>
      </c>
      <c r="G15" s="508" t="s">
        <v>93</v>
      </c>
      <c r="H15" s="466"/>
      <c r="I15" s="467">
        <f>I12+7</f>
        <v>44317</v>
      </c>
      <c r="J15" s="401"/>
      <c r="K15" s="467">
        <f>I15+11</f>
        <v>44328</v>
      </c>
      <c r="L15" s="467">
        <f>I15+15</f>
        <v>44332</v>
      </c>
      <c r="M15" s="467">
        <f>I15+18</f>
        <v>44335</v>
      </c>
      <c r="N15" s="467">
        <f>K15+7</f>
        <v>44335</v>
      </c>
      <c r="O15" s="278"/>
    </row>
    <row r="16" spans="1:20" s="53" customFormat="1" ht="15">
      <c r="A16" s="406" t="s">
        <v>139</v>
      </c>
      <c r="B16" s="407" t="s">
        <v>188</v>
      </c>
      <c r="C16" s="243" t="s">
        <v>42</v>
      </c>
      <c r="D16" s="491">
        <f>D13+7</f>
        <v>44311</v>
      </c>
      <c r="E16" s="492" t="s">
        <v>23</v>
      </c>
      <c r="F16" s="493">
        <f>D16+2</f>
        <v>44313</v>
      </c>
      <c r="G16" s="509" t="s">
        <v>136</v>
      </c>
      <c r="H16" s="510"/>
      <c r="I16" s="464">
        <f>I13+7</f>
        <v>44320</v>
      </c>
      <c r="J16" s="367">
        <f>I16+9</f>
        <v>44329</v>
      </c>
      <c r="K16" s="367">
        <f>I16+13</f>
        <v>44333</v>
      </c>
      <c r="L16" s="249">
        <f>I16+17</f>
        <v>44337</v>
      </c>
      <c r="M16" s="257">
        <f>I16+20</f>
        <v>44340</v>
      </c>
      <c r="N16" s="368">
        <f>K16+7</f>
        <v>44340</v>
      </c>
      <c r="O16" s="206"/>
    </row>
    <row r="17" spans="1:15" s="53" customFormat="1" ht="15">
      <c r="A17" s="461" t="s">
        <v>143</v>
      </c>
      <c r="B17" s="409" t="s">
        <v>192</v>
      </c>
      <c r="C17" s="244" t="s">
        <v>42</v>
      </c>
      <c r="D17" s="241">
        <f>D14+7</f>
        <v>44312</v>
      </c>
      <c r="E17" s="232" t="s">
        <v>24</v>
      </c>
      <c r="F17" s="247">
        <f>D17+2</f>
        <v>44314</v>
      </c>
      <c r="G17" s="507"/>
      <c r="H17" s="426"/>
      <c r="I17" s="369"/>
      <c r="J17" s="370"/>
      <c r="K17" s="370"/>
      <c r="L17" s="373"/>
      <c r="M17" s="370"/>
      <c r="N17" s="371"/>
      <c r="O17" s="54"/>
    </row>
    <row r="18" spans="1:15" s="53" customFormat="1" ht="15">
      <c r="A18" s="229" t="s">
        <v>237</v>
      </c>
      <c r="B18" s="362" t="s">
        <v>238</v>
      </c>
      <c r="C18" s="231">
        <f>C15+7</f>
        <v>44317</v>
      </c>
      <c r="D18" s="240" t="s">
        <v>42</v>
      </c>
      <c r="E18" s="233" t="s">
        <v>87</v>
      </c>
      <c r="F18" s="245">
        <f>C18+2</f>
        <v>44319</v>
      </c>
      <c r="G18" s="508" t="s">
        <v>93</v>
      </c>
      <c r="H18" s="466"/>
      <c r="I18" s="347">
        <f>I15+7</f>
        <v>44324</v>
      </c>
      <c r="J18" s="348"/>
      <c r="K18" s="348">
        <f>I18+11</f>
        <v>44335</v>
      </c>
      <c r="L18" s="349">
        <f>I18+15</f>
        <v>44339</v>
      </c>
      <c r="M18" s="348">
        <f>I18+18</f>
        <v>44342</v>
      </c>
      <c r="N18" s="350">
        <f>K18+7</f>
        <v>44342</v>
      </c>
      <c r="O18" s="278"/>
    </row>
    <row r="19" spans="1:15" s="53" customFormat="1" ht="15">
      <c r="A19" s="490" t="s">
        <v>86</v>
      </c>
      <c r="B19" s="407" t="s">
        <v>189</v>
      </c>
      <c r="C19" s="243" t="s">
        <v>42</v>
      </c>
      <c r="D19" s="491">
        <f>D16+7</f>
        <v>44318</v>
      </c>
      <c r="E19" s="492" t="s">
        <v>23</v>
      </c>
      <c r="F19" s="493">
        <f>D19+2</f>
        <v>44320</v>
      </c>
      <c r="G19" s="500" t="s">
        <v>136</v>
      </c>
      <c r="H19" s="405"/>
      <c r="I19" s="372">
        <f>I16+7</f>
        <v>44327</v>
      </c>
      <c r="J19" s="367">
        <f>I19+9</f>
        <v>44336</v>
      </c>
      <c r="K19" s="367">
        <f>I19+13</f>
        <v>44340</v>
      </c>
      <c r="L19" s="249">
        <f>I19+17</f>
        <v>44344</v>
      </c>
      <c r="M19" s="257">
        <f>I19+20</f>
        <v>44347</v>
      </c>
      <c r="N19" s="368">
        <f>K19+7</f>
        <v>44347</v>
      </c>
      <c r="O19" s="206"/>
    </row>
    <row r="20" spans="1:15" s="53" customFormat="1" ht="15">
      <c r="A20" s="408" t="s">
        <v>88</v>
      </c>
      <c r="B20" s="409" t="s">
        <v>193</v>
      </c>
      <c r="C20" s="244" t="s">
        <v>42</v>
      </c>
      <c r="D20" s="241">
        <f>D17+7</f>
        <v>44319</v>
      </c>
      <c r="E20" s="232" t="s">
        <v>24</v>
      </c>
      <c r="F20" s="247">
        <f>D20+2</f>
        <v>44321</v>
      </c>
      <c r="G20" s="507"/>
      <c r="H20" s="426"/>
      <c r="I20" s="369"/>
      <c r="J20" s="370"/>
      <c r="K20" s="370"/>
      <c r="L20" s="373"/>
      <c r="M20" s="370"/>
      <c r="N20" s="371"/>
      <c r="O20" s="54"/>
    </row>
    <row r="21" spans="1:15" s="53" customFormat="1" ht="15">
      <c r="A21" s="229" t="s">
        <v>136</v>
      </c>
      <c r="B21" s="362"/>
      <c r="C21" s="353">
        <f>C18+7</f>
        <v>44324</v>
      </c>
      <c r="D21" s="240" t="s">
        <v>42</v>
      </c>
      <c r="E21" s="233" t="s">
        <v>87</v>
      </c>
      <c r="F21" s="354">
        <f>C21+2</f>
        <v>44326</v>
      </c>
      <c r="G21" s="508" t="s">
        <v>137</v>
      </c>
      <c r="H21" s="466" t="s">
        <v>201</v>
      </c>
      <c r="I21" s="347">
        <f>I18+7</f>
        <v>44331</v>
      </c>
      <c r="J21" s="348"/>
      <c r="K21" s="348">
        <f>I21+11</f>
        <v>44342</v>
      </c>
      <c r="L21" s="349">
        <f>I21+15</f>
        <v>44346</v>
      </c>
      <c r="M21" s="348">
        <f>I21+18</f>
        <v>44349</v>
      </c>
      <c r="N21" s="350">
        <f>K21+7</f>
        <v>44349</v>
      </c>
      <c r="O21" s="278"/>
    </row>
    <row r="22" spans="1:15" s="53" customFormat="1" ht="15">
      <c r="A22" s="490" t="s">
        <v>171</v>
      </c>
      <c r="B22" s="407" t="s">
        <v>133</v>
      </c>
      <c r="C22" s="243" t="s">
        <v>42</v>
      </c>
      <c r="D22" s="491">
        <f>D19+7</f>
        <v>44325</v>
      </c>
      <c r="E22" s="492" t="s">
        <v>23</v>
      </c>
      <c r="F22" s="493">
        <f>D22+2</f>
        <v>44327</v>
      </c>
      <c r="G22" s="465" t="s">
        <v>163</v>
      </c>
      <c r="H22" s="405" t="s">
        <v>207</v>
      </c>
      <c r="I22" s="372">
        <f>I19+7</f>
        <v>44334</v>
      </c>
      <c r="J22" s="367">
        <f>I22+9</f>
        <v>44343</v>
      </c>
      <c r="K22" s="367">
        <f>I22+13</f>
        <v>44347</v>
      </c>
      <c r="L22" s="249">
        <f>I22+17</f>
        <v>44351</v>
      </c>
      <c r="M22" s="257">
        <f>I22+20</f>
        <v>44354</v>
      </c>
      <c r="N22" s="368">
        <f>K22+7</f>
        <v>44354</v>
      </c>
      <c r="O22" s="206"/>
    </row>
    <row r="23" spans="1:15" s="53" customFormat="1" ht="15">
      <c r="A23" s="364" t="s">
        <v>96</v>
      </c>
      <c r="B23" s="409" t="s">
        <v>194</v>
      </c>
      <c r="C23" s="244" t="s">
        <v>42</v>
      </c>
      <c r="D23" s="241">
        <f>D20+7</f>
        <v>44326</v>
      </c>
      <c r="E23" s="232" t="s">
        <v>24</v>
      </c>
      <c r="F23" s="247">
        <f>D23+2</f>
        <v>44328</v>
      </c>
      <c r="G23" s="507"/>
      <c r="H23" s="426"/>
      <c r="I23" s="369"/>
      <c r="J23" s="370"/>
      <c r="K23" s="370"/>
      <c r="L23" s="373"/>
      <c r="M23" s="370"/>
      <c r="N23" s="371"/>
      <c r="O23" s="54"/>
    </row>
    <row r="24" spans="1:15" s="53" customFormat="1" ht="15">
      <c r="A24" s="229" t="s">
        <v>136</v>
      </c>
      <c r="B24" s="362"/>
      <c r="C24" s="353">
        <f>C21+7</f>
        <v>44331</v>
      </c>
      <c r="D24" s="240" t="s">
        <v>42</v>
      </c>
      <c r="E24" s="233" t="s">
        <v>87</v>
      </c>
      <c r="F24" s="354">
        <f>C24+2</f>
        <v>44333</v>
      </c>
      <c r="G24" s="508" t="s">
        <v>93</v>
      </c>
      <c r="H24" s="466"/>
      <c r="I24" s="347">
        <f>I21+7</f>
        <v>44338</v>
      </c>
      <c r="J24" s="348"/>
      <c r="K24" s="348">
        <f>I24+11</f>
        <v>44349</v>
      </c>
      <c r="L24" s="349">
        <f>I24+15</f>
        <v>44353</v>
      </c>
      <c r="M24" s="348">
        <f>I24+18</f>
        <v>44356</v>
      </c>
      <c r="N24" s="350">
        <f>K24+7</f>
        <v>44356</v>
      </c>
      <c r="O24" s="54"/>
    </row>
    <row r="25" spans="1:15" s="53" customFormat="1" ht="15">
      <c r="A25" s="490" t="s">
        <v>139</v>
      </c>
      <c r="B25" s="407" t="s">
        <v>190</v>
      </c>
      <c r="C25" s="243" t="s">
        <v>42</v>
      </c>
      <c r="D25" s="491">
        <f>D22+7</f>
        <v>44332</v>
      </c>
      <c r="E25" s="492" t="s">
        <v>23</v>
      </c>
      <c r="F25" s="493">
        <f>D25+2</f>
        <v>44334</v>
      </c>
      <c r="G25" s="465" t="s">
        <v>208</v>
      </c>
      <c r="H25" s="405" t="s">
        <v>197</v>
      </c>
      <c r="I25" s="372">
        <f>I22+7</f>
        <v>44341</v>
      </c>
      <c r="J25" s="367">
        <f>I25+9</f>
        <v>44350</v>
      </c>
      <c r="K25" s="367">
        <f>I25+13</f>
        <v>44354</v>
      </c>
      <c r="L25" s="249">
        <f>I25+17</f>
        <v>44358</v>
      </c>
      <c r="M25" s="257">
        <f>I25+20</f>
        <v>44361</v>
      </c>
      <c r="N25" s="368">
        <f>K25+7</f>
        <v>44361</v>
      </c>
      <c r="O25" s="54"/>
    </row>
    <row r="26" spans="1:15" s="53" customFormat="1" ht="15">
      <c r="A26" s="364" t="s">
        <v>88</v>
      </c>
      <c r="B26" s="409" t="s">
        <v>188</v>
      </c>
      <c r="C26" s="244" t="s">
        <v>42</v>
      </c>
      <c r="D26" s="241">
        <f>D23+7</f>
        <v>44333</v>
      </c>
      <c r="E26" s="232" t="s">
        <v>24</v>
      </c>
      <c r="F26" s="247">
        <f>D26+2</f>
        <v>44335</v>
      </c>
      <c r="G26" s="507"/>
      <c r="H26" s="426"/>
      <c r="I26" s="369"/>
      <c r="J26" s="370"/>
      <c r="K26" s="370"/>
      <c r="L26" s="373"/>
      <c r="M26" s="370"/>
      <c r="N26" s="371"/>
      <c r="O26" s="54"/>
    </row>
    <row r="27" spans="1:15" s="53" customFormat="1" ht="15">
      <c r="A27" s="522"/>
      <c r="B27" s="523"/>
      <c r="C27" s="442"/>
      <c r="D27" s="524"/>
      <c r="E27" s="110"/>
      <c r="F27" s="110"/>
      <c r="G27" s="525"/>
      <c r="H27" s="526"/>
      <c r="I27" s="527"/>
      <c r="J27" s="527"/>
      <c r="K27" s="527"/>
      <c r="L27" s="528"/>
      <c r="M27" s="527"/>
      <c r="N27" s="528"/>
      <c r="O27" s="54"/>
    </row>
    <row r="28" spans="1:15" s="53" customFormat="1" ht="15">
      <c r="A28" s="522"/>
      <c r="B28" s="523"/>
      <c r="C28" s="442"/>
      <c r="D28" s="524"/>
      <c r="E28" s="110"/>
      <c r="F28" s="110"/>
      <c r="G28" s="525"/>
      <c r="H28" s="526"/>
      <c r="I28" s="527"/>
      <c r="J28" s="527"/>
      <c r="K28" s="527"/>
      <c r="L28" s="528"/>
      <c r="M28" s="527"/>
      <c r="N28" s="528"/>
      <c r="O28" s="54"/>
    </row>
    <row r="29" spans="1:15" ht="15">
      <c r="A29" s="74"/>
      <c r="B29" s="55"/>
      <c r="C29" s="56"/>
      <c r="D29" s="57"/>
      <c r="E29" s="58"/>
      <c r="F29" s="57"/>
      <c r="G29" s="389"/>
      <c r="H29" s="428"/>
      <c r="I29" s="59"/>
      <c r="J29" s="60"/>
      <c r="K29" s="60"/>
      <c r="L29" s="61"/>
      <c r="M29" s="62"/>
      <c r="N29" s="63"/>
    </row>
    <row r="30" spans="1:15">
      <c r="H30" s="429"/>
      <c r="L30" s="75"/>
      <c r="M30" s="75"/>
      <c r="N30" s="76" t="s">
        <v>25</v>
      </c>
    </row>
    <row r="31" spans="1:15" ht="15">
      <c r="A31" s="82" t="s">
        <v>26</v>
      </c>
      <c r="B31" s="82"/>
      <c r="C31" s="77"/>
      <c r="D31" s="77"/>
      <c r="E31" s="80"/>
      <c r="F31" s="80"/>
      <c r="G31" s="138"/>
      <c r="H31" s="395"/>
      <c r="I31" s="64"/>
      <c r="J31" s="84"/>
      <c r="K31" s="84"/>
    </row>
    <row r="32" spans="1:15" ht="15">
      <c r="A32" s="65" t="s">
        <v>92</v>
      </c>
      <c r="B32" s="85"/>
      <c r="C32" s="86"/>
      <c r="D32" s="86"/>
      <c r="E32" s="87"/>
      <c r="F32" s="87"/>
      <c r="G32" s="88"/>
      <c r="H32" s="396"/>
      <c r="I32" s="89"/>
      <c r="J32" s="84"/>
      <c r="K32" s="84"/>
    </row>
    <row r="33" spans="1:11" ht="15">
      <c r="A33" s="66" t="s">
        <v>27</v>
      </c>
      <c r="B33" s="90"/>
      <c r="C33" s="91"/>
      <c r="D33" s="91"/>
      <c r="E33" s="91"/>
      <c r="F33" s="91"/>
      <c r="G33" s="138"/>
      <c r="H33" s="395"/>
      <c r="I33" s="92"/>
      <c r="J33" s="84"/>
      <c r="K33" s="84"/>
    </row>
    <row r="34" spans="1:11" ht="15">
      <c r="A34" s="67" t="s">
        <v>28</v>
      </c>
      <c r="B34" s="81"/>
      <c r="C34" s="93"/>
      <c r="D34" s="93"/>
      <c r="E34" s="93"/>
      <c r="F34" s="93"/>
      <c r="G34" s="138"/>
      <c r="H34" s="395"/>
      <c r="I34" s="92"/>
      <c r="J34" s="84"/>
      <c r="K34" s="84"/>
    </row>
    <row r="35" spans="1:11" ht="15">
      <c r="A35" s="94"/>
      <c r="B35" s="95"/>
      <c r="C35" s="95"/>
      <c r="D35" s="96"/>
      <c r="E35" s="87"/>
      <c r="F35" s="87"/>
      <c r="G35" s="97"/>
      <c r="H35" s="397"/>
      <c r="I35" s="83"/>
      <c r="J35" s="84"/>
      <c r="K35" s="84"/>
    </row>
    <row r="36" spans="1:11" ht="15">
      <c r="A36" s="50" t="s">
        <v>71</v>
      </c>
      <c r="B36" s="98"/>
      <c r="C36" s="99"/>
      <c r="D36" s="99"/>
      <c r="E36" s="100"/>
      <c r="F36" s="101"/>
      <c r="G36" s="79"/>
      <c r="H36" s="398"/>
      <c r="I36" s="89"/>
      <c r="J36" s="84"/>
      <c r="K36" s="84"/>
    </row>
    <row r="37" spans="1:11" ht="15">
      <c r="A37" s="50" t="s">
        <v>72</v>
      </c>
      <c r="B37" s="102"/>
      <c r="C37" s="103"/>
      <c r="D37" s="103"/>
      <c r="E37" s="104"/>
      <c r="F37" s="105"/>
      <c r="G37" s="88"/>
      <c r="H37" s="396"/>
      <c r="I37" s="83"/>
      <c r="J37" s="84"/>
      <c r="K37" s="84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="80" zoomScaleNormal="80" workbookViewId="0">
      <selection activeCell="A11" sqref="A11:B11"/>
    </sheetView>
  </sheetViews>
  <sheetFormatPr defaultColWidth="8" defaultRowHeight="14.25"/>
  <cols>
    <col min="1" max="1" width="20.125" style="160" customWidth="1"/>
    <col min="2" max="2" width="9.875" style="171" bestFit="1" customWidth="1"/>
    <col min="3" max="3" width="9.75" style="171" customWidth="1"/>
    <col min="4" max="4" width="8.5" style="225" customWidth="1"/>
    <col min="5" max="5" width="6.625" style="225" customWidth="1"/>
    <col min="6" max="6" width="9.875" style="225" customWidth="1"/>
    <col min="7" max="7" width="21.25" style="145" bestFit="1" customWidth="1"/>
    <col min="8" max="8" width="13.25" style="145" customWidth="1"/>
    <col min="9" max="9" width="10.75" style="156" bestFit="1" customWidth="1"/>
    <col min="10" max="10" width="15.625" style="156" customWidth="1"/>
    <col min="11" max="14" width="15.625" style="145" customWidth="1"/>
    <col min="15" max="15" width="8.25" style="145" customWidth="1"/>
    <col min="16" max="16" width="5" style="145" customWidth="1"/>
    <col min="17" max="17" width="6.875" style="145" customWidth="1"/>
    <col min="18" max="16384" width="8" style="145"/>
  </cols>
  <sheetData>
    <row r="1" spans="1:18" ht="18">
      <c r="A1" s="217"/>
      <c r="B1" s="571" t="s">
        <v>0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217"/>
    </row>
    <row r="2" spans="1:18" ht="18">
      <c r="A2" s="218"/>
      <c r="B2" s="572" t="s">
        <v>48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218"/>
    </row>
    <row r="3" spans="1:18" ht="1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8" ht="1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8" ht="15">
      <c r="A5" s="155"/>
      <c r="B5" s="150"/>
      <c r="C5" s="150"/>
      <c r="D5" s="221"/>
      <c r="E5" s="221"/>
      <c r="F5" s="221"/>
      <c r="G5" s="152"/>
      <c r="H5" s="152"/>
      <c r="I5" s="153"/>
      <c r="J5" s="153"/>
      <c r="K5" s="154"/>
    </row>
    <row r="6" spans="1:18" ht="15">
      <c r="A6" s="202" t="s">
        <v>10</v>
      </c>
      <c r="B6" s="150"/>
      <c r="C6" s="150"/>
      <c r="D6" s="221"/>
      <c r="E6" s="221"/>
      <c r="F6" s="221"/>
      <c r="M6" s="157"/>
      <c r="N6" s="158"/>
    </row>
    <row r="7" spans="1:18" ht="15">
      <c r="A7" s="560" t="s">
        <v>31</v>
      </c>
      <c r="B7" s="561"/>
      <c r="C7" s="564" t="s">
        <v>32</v>
      </c>
      <c r="D7" s="565"/>
      <c r="E7" s="566"/>
      <c r="F7" s="272" t="s">
        <v>12</v>
      </c>
      <c r="G7" s="560" t="s">
        <v>13</v>
      </c>
      <c r="H7" s="561"/>
      <c r="I7" s="253" t="s">
        <v>89</v>
      </c>
      <c r="J7" s="575" t="s">
        <v>12</v>
      </c>
      <c r="K7" s="575"/>
      <c r="L7" s="575"/>
      <c r="M7" s="575"/>
      <c r="N7" s="576"/>
    </row>
    <row r="8" spans="1:18" ht="30">
      <c r="A8" s="562"/>
      <c r="B8" s="563"/>
      <c r="C8" s="270" t="s">
        <v>14</v>
      </c>
      <c r="D8" s="271" t="s">
        <v>15</v>
      </c>
      <c r="E8" s="269"/>
      <c r="F8" s="273" t="s">
        <v>16</v>
      </c>
      <c r="G8" s="573" t="s">
        <v>17</v>
      </c>
      <c r="H8" s="574"/>
      <c r="I8" s="252" t="s">
        <v>12</v>
      </c>
      <c r="J8" s="254" t="s">
        <v>49</v>
      </c>
      <c r="K8" s="258" t="s">
        <v>50</v>
      </c>
      <c r="L8" s="262" t="s">
        <v>51</v>
      </c>
      <c r="M8" s="261" t="s">
        <v>52</v>
      </c>
      <c r="N8" s="261" t="s">
        <v>53</v>
      </c>
    </row>
    <row r="9" spans="1:18" ht="15.75">
      <c r="A9" s="410" t="s">
        <v>185</v>
      </c>
      <c r="B9" s="411" t="s">
        <v>186</v>
      </c>
      <c r="C9" s="412">
        <v>44296</v>
      </c>
      <c r="D9" s="413" t="s">
        <v>42</v>
      </c>
      <c r="E9" s="414" t="s">
        <v>87</v>
      </c>
      <c r="F9" s="354">
        <f>C9+2</f>
        <v>44298</v>
      </c>
      <c r="G9" s="460" t="s">
        <v>164</v>
      </c>
      <c r="H9" s="385" t="s">
        <v>133</v>
      </c>
      <c r="I9" s="250">
        <v>44304</v>
      </c>
      <c r="J9" s="255">
        <f>I9+12</f>
        <v>44316</v>
      </c>
      <c r="K9" s="255">
        <f>I9+14</f>
        <v>44318</v>
      </c>
      <c r="L9" s="259" t="s">
        <v>42</v>
      </c>
      <c r="M9" s="255">
        <f>I9+17</f>
        <v>44321</v>
      </c>
      <c r="N9" s="255">
        <f>I9+20</f>
        <v>44324</v>
      </c>
      <c r="O9" s="248" t="s">
        <v>80</v>
      </c>
      <c r="P9" s="327"/>
      <c r="Q9" s="327"/>
    </row>
    <row r="10" spans="1:18" ht="15.75">
      <c r="A10" s="363"/>
      <c r="B10" s="325"/>
      <c r="C10" s="243"/>
      <c r="D10" s="230"/>
      <c r="E10" s="234"/>
      <c r="F10" s="246"/>
      <c r="G10" s="488" t="s">
        <v>100</v>
      </c>
      <c r="H10" s="446" t="s">
        <v>219</v>
      </c>
      <c r="I10" s="447">
        <v>44304</v>
      </c>
      <c r="J10" s="448"/>
      <c r="K10" s="448"/>
      <c r="L10" s="449">
        <f>I10+7</f>
        <v>44311</v>
      </c>
      <c r="M10" s="448"/>
      <c r="N10" s="448"/>
      <c r="O10" s="450" t="s">
        <v>99</v>
      </c>
      <c r="P10" s="327"/>
      <c r="Q10" s="327"/>
    </row>
    <row r="11" spans="1:18" ht="15.75">
      <c r="A11" s="490" t="s">
        <v>86</v>
      </c>
      <c r="B11" s="407" t="s">
        <v>133</v>
      </c>
      <c r="C11" s="243"/>
      <c r="D11" s="491">
        <v>44297</v>
      </c>
      <c r="E11" s="234" t="s">
        <v>23</v>
      </c>
      <c r="F11" s="246">
        <f>D11+2</f>
        <v>44299</v>
      </c>
      <c r="G11" s="375" t="s">
        <v>131</v>
      </c>
      <c r="H11" s="375" t="s">
        <v>224</v>
      </c>
      <c r="I11" s="251">
        <v>43940</v>
      </c>
      <c r="J11" s="256">
        <f>I11+16</f>
        <v>43956</v>
      </c>
      <c r="K11" s="256">
        <f>I11+13</f>
        <v>43953</v>
      </c>
      <c r="L11" s="263" t="s">
        <v>42</v>
      </c>
      <c r="M11" s="256">
        <f>I11+11</f>
        <v>43951</v>
      </c>
      <c r="N11" s="243" t="s">
        <v>42</v>
      </c>
      <c r="O11" s="159" t="s">
        <v>78</v>
      </c>
      <c r="P11" s="327"/>
      <c r="Q11" s="330"/>
      <c r="R11" s="327"/>
    </row>
    <row r="12" spans="1:18" ht="15">
      <c r="A12" s="461" t="s">
        <v>96</v>
      </c>
      <c r="B12" s="326" t="s">
        <v>191</v>
      </c>
      <c r="C12" s="244" t="s">
        <v>42</v>
      </c>
      <c r="D12" s="241">
        <v>44298</v>
      </c>
      <c r="E12" s="232" t="s">
        <v>24</v>
      </c>
      <c r="F12" s="247">
        <f>D12+2</f>
        <v>44300</v>
      </c>
      <c r="G12" s="386" t="s">
        <v>230</v>
      </c>
      <c r="H12" s="387" t="s">
        <v>231</v>
      </c>
      <c r="I12" s="367">
        <v>44304</v>
      </c>
      <c r="J12" s="243" t="s">
        <v>42</v>
      </c>
      <c r="K12" s="257">
        <f>I12+16</f>
        <v>44320</v>
      </c>
      <c r="L12" s="260">
        <f>I12+9</f>
        <v>44313</v>
      </c>
      <c r="M12" s="257">
        <f>I12+19</f>
        <v>44323</v>
      </c>
      <c r="N12" s="257">
        <f>I12+22</f>
        <v>44326</v>
      </c>
      <c r="O12" s="162" t="s">
        <v>79</v>
      </c>
      <c r="P12" s="328"/>
      <c r="Q12" s="328"/>
    </row>
    <row r="13" spans="1:18" ht="15">
      <c r="A13" s="229" t="s">
        <v>213</v>
      </c>
      <c r="B13" s="362" t="s">
        <v>214</v>
      </c>
      <c r="C13" s="231">
        <f>C9+7</f>
        <v>44303</v>
      </c>
      <c r="D13" s="242"/>
      <c r="E13" s="233" t="s">
        <v>87</v>
      </c>
      <c r="F13" s="245">
        <f>C13+2</f>
        <v>44305</v>
      </c>
      <c r="G13" s="460" t="s">
        <v>216</v>
      </c>
      <c r="H13" s="385" t="s">
        <v>133</v>
      </c>
      <c r="I13" s="250">
        <f>I9+7</f>
        <v>44311</v>
      </c>
      <c r="J13" s="255">
        <f>I13+12</f>
        <v>44323</v>
      </c>
      <c r="K13" s="255">
        <f>I13+14</f>
        <v>44325</v>
      </c>
      <c r="L13" s="259" t="s">
        <v>42</v>
      </c>
      <c r="M13" s="255">
        <f>I13+17</f>
        <v>44328</v>
      </c>
      <c r="N13" s="255">
        <f>I13+20</f>
        <v>44331</v>
      </c>
      <c r="O13" s="159"/>
      <c r="P13" s="160"/>
      <c r="Q13" s="161"/>
    </row>
    <row r="14" spans="1:18" ht="15">
      <c r="A14" s="451"/>
      <c r="B14" s="452"/>
      <c r="C14" s="453"/>
      <c r="D14" s="458"/>
      <c r="E14" s="414"/>
      <c r="F14" s="454"/>
      <c r="G14" s="488" t="s">
        <v>167</v>
      </c>
      <c r="H14" s="446" t="s">
        <v>220</v>
      </c>
      <c r="I14" s="447">
        <v>44237</v>
      </c>
      <c r="J14" s="448"/>
      <c r="K14" s="448"/>
      <c r="L14" s="449">
        <f>I14+7</f>
        <v>44244</v>
      </c>
      <c r="M14" s="448"/>
      <c r="N14" s="448"/>
      <c r="O14" s="159"/>
      <c r="P14" s="160"/>
      <c r="Q14" s="161"/>
    </row>
    <row r="15" spans="1:18" ht="15">
      <c r="A15" s="406" t="s">
        <v>171</v>
      </c>
      <c r="B15" s="407" t="s">
        <v>132</v>
      </c>
      <c r="C15" s="243" t="s">
        <v>42</v>
      </c>
      <c r="D15" s="491">
        <f>D11+7</f>
        <v>44304</v>
      </c>
      <c r="E15" s="234" t="s">
        <v>23</v>
      </c>
      <c r="F15" s="246">
        <f>D15+2</f>
        <v>44306</v>
      </c>
      <c r="G15" s="375" t="s">
        <v>225</v>
      </c>
      <c r="H15" s="375" t="s">
        <v>226</v>
      </c>
      <c r="I15" s="251">
        <f>I11+7</f>
        <v>43947</v>
      </c>
      <c r="J15" s="256">
        <f>I15+16</f>
        <v>43963</v>
      </c>
      <c r="K15" s="256">
        <f>I15+13</f>
        <v>43960</v>
      </c>
      <c r="L15" s="263" t="s">
        <v>42</v>
      </c>
      <c r="M15" s="256">
        <f>I15+11</f>
        <v>43958</v>
      </c>
      <c r="N15" s="243" t="s">
        <v>42</v>
      </c>
      <c r="O15" s="162"/>
      <c r="P15" s="160"/>
      <c r="Q15" s="161"/>
    </row>
    <row r="16" spans="1:18" ht="15">
      <c r="A16" s="58" t="s">
        <v>88</v>
      </c>
      <c r="B16" s="456" t="s">
        <v>144</v>
      </c>
      <c r="C16" s="244" t="s">
        <v>42</v>
      </c>
      <c r="D16" s="241">
        <f>D12+7</f>
        <v>44305</v>
      </c>
      <c r="E16" s="439" t="s">
        <v>24</v>
      </c>
      <c r="F16" s="440">
        <f>D16+2</f>
        <v>44307</v>
      </c>
      <c r="G16" s="489" t="s">
        <v>232</v>
      </c>
      <c r="H16" s="441" t="s">
        <v>191</v>
      </c>
      <c r="I16" s="367">
        <f>I12+7</f>
        <v>44311</v>
      </c>
      <c r="J16" s="243" t="s">
        <v>42</v>
      </c>
      <c r="K16" s="257">
        <f>I16+16</f>
        <v>44327</v>
      </c>
      <c r="L16" s="260">
        <f>I16+9</f>
        <v>44320</v>
      </c>
      <c r="M16" s="257">
        <f>I16+19</f>
        <v>44330</v>
      </c>
      <c r="N16" s="257">
        <f>I16+22</f>
        <v>44333</v>
      </c>
      <c r="P16" s="160"/>
      <c r="Q16" s="161"/>
    </row>
    <row r="17" spans="1:17" ht="15">
      <c r="A17" s="229" t="s">
        <v>215</v>
      </c>
      <c r="B17" s="362" t="s">
        <v>187</v>
      </c>
      <c r="C17" s="231">
        <f>C13+7</f>
        <v>44310</v>
      </c>
      <c r="D17" s="240" t="s">
        <v>42</v>
      </c>
      <c r="E17" s="233" t="s">
        <v>87</v>
      </c>
      <c r="F17" s="245">
        <f>C17+2</f>
        <v>44312</v>
      </c>
      <c r="G17" s="460" t="s">
        <v>94</v>
      </c>
      <c r="H17" s="385" t="s">
        <v>217</v>
      </c>
      <c r="I17" s="250">
        <f>I13+7</f>
        <v>44318</v>
      </c>
      <c r="J17" s="255">
        <f>I17+12</f>
        <v>44330</v>
      </c>
      <c r="K17" s="255">
        <f>I17+14</f>
        <v>44332</v>
      </c>
      <c r="L17" s="259" t="s">
        <v>42</v>
      </c>
      <c r="M17" s="255">
        <f>I17+17</f>
        <v>44335</v>
      </c>
      <c r="N17" s="255">
        <f>I17+20</f>
        <v>44338</v>
      </c>
      <c r="P17" s="54"/>
      <c r="Q17" s="161"/>
    </row>
    <row r="18" spans="1:17" ht="15">
      <c r="A18" s="451"/>
      <c r="B18" s="452"/>
      <c r="C18" s="453"/>
      <c r="D18" s="442"/>
      <c r="E18" s="414"/>
      <c r="F18" s="454"/>
      <c r="G18" s="445" t="s">
        <v>100</v>
      </c>
      <c r="H18" s="446" t="s">
        <v>221</v>
      </c>
      <c r="I18" s="447">
        <f>I10+14</f>
        <v>44318</v>
      </c>
      <c r="J18" s="444"/>
      <c r="K18" s="444"/>
      <c r="L18" s="449">
        <f>I18+7</f>
        <v>44325</v>
      </c>
      <c r="M18" s="444"/>
      <c r="N18" s="444"/>
      <c r="P18" s="54"/>
      <c r="Q18" s="161"/>
    </row>
    <row r="19" spans="1:17" ht="15">
      <c r="A19" s="406" t="s">
        <v>139</v>
      </c>
      <c r="B19" s="407" t="s">
        <v>188</v>
      </c>
      <c r="C19" s="243" t="s">
        <v>42</v>
      </c>
      <c r="D19" s="491">
        <f>D15+7</f>
        <v>44311</v>
      </c>
      <c r="E19" s="234" t="s">
        <v>23</v>
      </c>
      <c r="F19" s="246">
        <f>D19+2</f>
        <v>44313</v>
      </c>
      <c r="G19" s="375" t="s">
        <v>169</v>
      </c>
      <c r="H19" s="376" t="s">
        <v>227</v>
      </c>
      <c r="I19" s="251">
        <f>I15+7</f>
        <v>43954</v>
      </c>
      <c r="J19" s="256">
        <f>I19+16</f>
        <v>43970</v>
      </c>
      <c r="K19" s="256">
        <f>I19+13</f>
        <v>43967</v>
      </c>
      <c r="L19" s="263" t="s">
        <v>42</v>
      </c>
      <c r="M19" s="256">
        <f>I19+11</f>
        <v>43965</v>
      </c>
      <c r="N19" s="243" t="s">
        <v>42</v>
      </c>
      <c r="O19" s="162"/>
      <c r="P19" s="54"/>
    </row>
    <row r="20" spans="1:17" ht="15">
      <c r="A20" s="461" t="s">
        <v>143</v>
      </c>
      <c r="B20" s="409" t="s">
        <v>134</v>
      </c>
      <c r="C20" s="244" t="s">
        <v>42</v>
      </c>
      <c r="D20" s="241">
        <f>D16+7</f>
        <v>44312</v>
      </c>
      <c r="E20" s="232" t="s">
        <v>24</v>
      </c>
      <c r="F20" s="247">
        <f>D20+2</f>
        <v>44314</v>
      </c>
      <c r="G20" s="489" t="s">
        <v>136</v>
      </c>
      <c r="H20" s="441"/>
      <c r="I20" s="367">
        <f>I16+7</f>
        <v>44318</v>
      </c>
      <c r="J20" s="243" t="s">
        <v>42</v>
      </c>
      <c r="K20" s="257">
        <f>I20+16</f>
        <v>44334</v>
      </c>
      <c r="L20" s="260">
        <f>I20+9</f>
        <v>44327</v>
      </c>
      <c r="M20" s="257">
        <f>I20+19</f>
        <v>44337</v>
      </c>
      <c r="N20" s="257">
        <f>I20+22</f>
        <v>44340</v>
      </c>
      <c r="O20" s="163"/>
      <c r="P20" s="54"/>
    </row>
    <row r="21" spans="1:17" ht="15">
      <c r="A21" s="229" t="s">
        <v>136</v>
      </c>
      <c r="B21" s="362"/>
      <c r="C21" s="231">
        <f>C17+7</f>
        <v>44317</v>
      </c>
      <c r="D21" s="240" t="s">
        <v>42</v>
      </c>
      <c r="E21" s="233" t="s">
        <v>87</v>
      </c>
      <c r="F21" s="245">
        <f>C21+2</f>
        <v>44319</v>
      </c>
      <c r="G21" s="384" t="s">
        <v>95</v>
      </c>
      <c r="H21" s="385" t="s">
        <v>218</v>
      </c>
      <c r="I21" s="250">
        <f t="shared" ref="I21:I25" si="0">I17+7</f>
        <v>44325</v>
      </c>
      <c r="J21" s="255">
        <f>I21+12</f>
        <v>44337</v>
      </c>
      <c r="K21" s="255">
        <f>I21+14</f>
        <v>44339</v>
      </c>
      <c r="L21" s="259" t="s">
        <v>42</v>
      </c>
      <c r="M21" s="255">
        <f>I21+17</f>
        <v>44342</v>
      </c>
      <c r="N21" s="255">
        <f>I21+20</f>
        <v>44345</v>
      </c>
      <c r="O21" s="159"/>
      <c r="P21" s="54"/>
    </row>
    <row r="22" spans="1:17" ht="15">
      <c r="A22" s="451"/>
      <c r="B22" s="452"/>
      <c r="C22" s="453"/>
      <c r="D22" s="442"/>
      <c r="E22" s="414"/>
      <c r="F22" s="454"/>
      <c r="G22" s="445" t="s">
        <v>167</v>
      </c>
      <c r="H22" s="446" t="s">
        <v>138</v>
      </c>
      <c r="I22" s="447">
        <f t="shared" si="0"/>
        <v>44325</v>
      </c>
      <c r="J22" s="444"/>
      <c r="K22" s="444"/>
      <c r="L22" s="449">
        <f>I22+7</f>
        <v>44332</v>
      </c>
      <c r="M22" s="444"/>
      <c r="N22" s="444"/>
      <c r="O22" s="159"/>
      <c r="P22" s="54"/>
    </row>
    <row r="23" spans="1:17" ht="15">
      <c r="A23" s="490" t="s">
        <v>152</v>
      </c>
      <c r="B23" s="407" t="s">
        <v>154</v>
      </c>
      <c r="C23" s="243" t="s">
        <v>42</v>
      </c>
      <c r="D23" s="491">
        <f>D19+7</f>
        <v>44318</v>
      </c>
      <c r="E23" s="234" t="s">
        <v>23</v>
      </c>
      <c r="F23" s="246">
        <f>D23+2</f>
        <v>44320</v>
      </c>
      <c r="G23" s="375" t="s">
        <v>168</v>
      </c>
      <c r="H23" s="376" t="s">
        <v>228</v>
      </c>
      <c r="I23" s="251">
        <f>I19+7</f>
        <v>43961</v>
      </c>
      <c r="J23" s="256">
        <f>I23+16</f>
        <v>43977</v>
      </c>
      <c r="K23" s="256">
        <f>I23+13</f>
        <v>43974</v>
      </c>
      <c r="L23" s="263" t="s">
        <v>42</v>
      </c>
      <c r="M23" s="256">
        <f>I23+11</f>
        <v>43972</v>
      </c>
      <c r="N23" s="243" t="s">
        <v>42</v>
      </c>
      <c r="O23" s="162"/>
      <c r="P23" s="54"/>
    </row>
    <row r="24" spans="1:17" ht="15">
      <c r="A24" s="408" t="s">
        <v>88</v>
      </c>
      <c r="B24" s="409" t="s">
        <v>155</v>
      </c>
      <c r="C24" s="244" t="s">
        <v>42</v>
      </c>
      <c r="D24" s="241">
        <f>D20+7</f>
        <v>44319</v>
      </c>
      <c r="E24" s="232" t="s">
        <v>24</v>
      </c>
      <c r="F24" s="247">
        <f>D24+2</f>
        <v>44321</v>
      </c>
      <c r="G24" s="386" t="s">
        <v>97</v>
      </c>
      <c r="H24" s="387" t="s">
        <v>234</v>
      </c>
      <c r="I24" s="367">
        <f>I20+7</f>
        <v>44325</v>
      </c>
      <c r="J24" s="243" t="s">
        <v>42</v>
      </c>
      <c r="K24" s="257">
        <f>I24+16</f>
        <v>44341</v>
      </c>
      <c r="L24" s="260">
        <f>I24+9</f>
        <v>44334</v>
      </c>
      <c r="M24" s="257">
        <f>I24+19</f>
        <v>44344</v>
      </c>
      <c r="N24" s="257">
        <f>I24+22</f>
        <v>44347</v>
      </c>
      <c r="O24" s="163"/>
      <c r="P24" s="54"/>
    </row>
    <row r="25" spans="1:17" ht="15">
      <c r="A25" s="229" t="s">
        <v>136</v>
      </c>
      <c r="B25" s="362"/>
      <c r="C25" s="353">
        <f>C21+7</f>
        <v>44324</v>
      </c>
      <c r="D25" s="240" t="s">
        <v>42</v>
      </c>
      <c r="E25" s="233" t="s">
        <v>87</v>
      </c>
      <c r="F25" s="354">
        <f>C25+2</f>
        <v>44326</v>
      </c>
      <c r="G25" s="460" t="s">
        <v>149</v>
      </c>
      <c r="H25" s="385" t="s">
        <v>189</v>
      </c>
      <c r="I25" s="250">
        <f t="shared" si="0"/>
        <v>44332</v>
      </c>
      <c r="J25" s="255">
        <f>I25+12</f>
        <v>44344</v>
      </c>
      <c r="K25" s="255">
        <f>I25+14</f>
        <v>44346</v>
      </c>
      <c r="L25" s="259" t="s">
        <v>42</v>
      </c>
      <c r="M25" s="255">
        <f>I25+17</f>
        <v>44349</v>
      </c>
      <c r="N25" s="255">
        <f>I25+20</f>
        <v>44352</v>
      </c>
      <c r="O25" s="159"/>
      <c r="P25" s="54"/>
    </row>
    <row r="26" spans="1:17" ht="15">
      <c r="A26" s="451"/>
      <c r="B26" s="452"/>
      <c r="C26" s="455"/>
      <c r="D26" s="442"/>
      <c r="E26" s="414"/>
      <c r="F26" s="443"/>
      <c r="G26" s="445" t="s">
        <v>100</v>
      </c>
      <c r="H26" s="446" t="s">
        <v>222</v>
      </c>
      <c r="I26" s="447">
        <f>I18+14</f>
        <v>44332</v>
      </c>
      <c r="J26" s="444"/>
      <c r="K26" s="444"/>
      <c r="L26" s="449">
        <f>I26+7</f>
        <v>44339</v>
      </c>
      <c r="M26" s="444"/>
      <c r="N26" s="444"/>
      <c r="O26" s="457"/>
      <c r="P26" s="54"/>
    </row>
    <row r="27" spans="1:17" ht="15">
      <c r="A27" s="490" t="s">
        <v>171</v>
      </c>
      <c r="B27" s="407" t="s">
        <v>133</v>
      </c>
      <c r="C27" s="243" t="s">
        <v>42</v>
      </c>
      <c r="D27" s="491">
        <f>D23+7</f>
        <v>44325</v>
      </c>
      <c r="E27" s="234" t="s">
        <v>23</v>
      </c>
      <c r="F27" s="246">
        <f>D27+2</f>
        <v>44327</v>
      </c>
      <c r="G27" s="415" t="s">
        <v>101</v>
      </c>
      <c r="H27" s="376" t="s">
        <v>145</v>
      </c>
      <c r="I27" s="251">
        <f>I23+7</f>
        <v>43968</v>
      </c>
      <c r="J27" s="256">
        <f>I27+16</f>
        <v>43984</v>
      </c>
      <c r="K27" s="256">
        <f>I27+13</f>
        <v>43981</v>
      </c>
      <c r="L27" s="344" t="s">
        <v>42</v>
      </c>
      <c r="M27" s="256">
        <f>I27+11</f>
        <v>43979</v>
      </c>
      <c r="N27" s="243" t="s">
        <v>42</v>
      </c>
      <c r="O27" s="162"/>
      <c r="P27" s="54"/>
    </row>
    <row r="28" spans="1:17" ht="15">
      <c r="A28" s="364" t="s">
        <v>96</v>
      </c>
      <c r="B28" s="409" t="s">
        <v>156</v>
      </c>
      <c r="C28" s="244" t="s">
        <v>42</v>
      </c>
      <c r="D28" s="241">
        <f>D24+7</f>
        <v>44326</v>
      </c>
      <c r="E28" s="232" t="s">
        <v>24</v>
      </c>
      <c r="F28" s="247">
        <f>D28+2</f>
        <v>44328</v>
      </c>
      <c r="G28" s="462" t="s">
        <v>233</v>
      </c>
      <c r="H28" s="387" t="s">
        <v>140</v>
      </c>
      <c r="I28" s="357">
        <f t="shared" ref="I28:I29" si="1">I24+7</f>
        <v>44332</v>
      </c>
      <c r="J28" s="244" t="s">
        <v>42</v>
      </c>
      <c r="K28" s="358">
        <f>I28+16</f>
        <v>44348</v>
      </c>
      <c r="L28" s="359">
        <f>I28+9</f>
        <v>44341</v>
      </c>
      <c r="M28" s="358">
        <f>I28+19</f>
        <v>44351</v>
      </c>
      <c r="N28" s="358">
        <f>I28+22</f>
        <v>44354</v>
      </c>
      <c r="O28" s="163"/>
      <c r="P28" s="54"/>
    </row>
    <row r="29" spans="1:17" ht="15">
      <c r="A29" s="229" t="s">
        <v>136</v>
      </c>
      <c r="B29" s="362"/>
      <c r="C29" s="353">
        <f>C25+7</f>
        <v>44331</v>
      </c>
      <c r="D29" s="240" t="s">
        <v>42</v>
      </c>
      <c r="E29" s="233" t="s">
        <v>87</v>
      </c>
      <c r="F29" s="354">
        <f>C29+2</f>
        <v>44333</v>
      </c>
      <c r="G29" s="460" t="s">
        <v>164</v>
      </c>
      <c r="H29" s="385" t="s">
        <v>189</v>
      </c>
      <c r="I29" s="250">
        <f t="shared" si="1"/>
        <v>44339</v>
      </c>
      <c r="J29" s="255">
        <f>I29+12</f>
        <v>44351</v>
      </c>
      <c r="K29" s="255">
        <f>I29+14</f>
        <v>44353</v>
      </c>
      <c r="L29" s="259" t="s">
        <v>42</v>
      </c>
      <c r="M29" s="255">
        <f>I29+17</f>
        <v>44356</v>
      </c>
      <c r="N29" s="255">
        <f>I29+20</f>
        <v>44359</v>
      </c>
      <c r="O29" s="163"/>
      <c r="P29" s="54"/>
    </row>
    <row r="30" spans="1:17" ht="15">
      <c r="A30" s="451"/>
      <c r="B30" s="452"/>
      <c r="C30" s="455"/>
      <c r="D30" s="442"/>
      <c r="E30" s="414"/>
      <c r="F30" s="443"/>
      <c r="G30" s="488" t="s">
        <v>167</v>
      </c>
      <c r="H30" s="446" t="s">
        <v>223</v>
      </c>
      <c r="I30" s="447">
        <f>I22+14</f>
        <v>44339</v>
      </c>
      <c r="J30" s="444"/>
      <c r="K30" s="444"/>
      <c r="L30" s="449">
        <f>I30+7</f>
        <v>44346</v>
      </c>
      <c r="M30" s="444"/>
      <c r="N30" s="444"/>
      <c r="O30" s="163"/>
      <c r="P30" s="54"/>
    </row>
    <row r="31" spans="1:17" ht="15">
      <c r="A31" s="490" t="s">
        <v>139</v>
      </c>
      <c r="B31" s="407" t="s">
        <v>190</v>
      </c>
      <c r="C31" s="243" t="s">
        <v>42</v>
      </c>
      <c r="D31" s="491">
        <f>D27+7</f>
        <v>44332</v>
      </c>
      <c r="E31" s="234" t="s">
        <v>23</v>
      </c>
      <c r="F31" s="246">
        <f>D31+2</f>
        <v>44334</v>
      </c>
      <c r="G31" s="415" t="s">
        <v>131</v>
      </c>
      <c r="H31" s="376" t="s">
        <v>229</v>
      </c>
      <c r="I31" s="251">
        <f>I27+7</f>
        <v>43975</v>
      </c>
      <c r="J31" s="256">
        <f>I31+16</f>
        <v>43991</v>
      </c>
      <c r="K31" s="256">
        <f>I31+13</f>
        <v>43988</v>
      </c>
      <c r="L31" s="344" t="s">
        <v>42</v>
      </c>
      <c r="M31" s="256">
        <f>I31+11</f>
        <v>43986</v>
      </c>
      <c r="N31" s="243" t="s">
        <v>42</v>
      </c>
      <c r="O31" s="163"/>
      <c r="P31" s="54"/>
    </row>
    <row r="32" spans="1:17" ht="15">
      <c r="A32" s="364" t="s">
        <v>88</v>
      </c>
      <c r="B32" s="409" t="s">
        <v>141</v>
      </c>
      <c r="C32" s="244" t="s">
        <v>42</v>
      </c>
      <c r="D32" s="241">
        <f>D28+7</f>
        <v>44333</v>
      </c>
      <c r="E32" s="232" t="s">
        <v>24</v>
      </c>
      <c r="F32" s="247">
        <f>D32+2</f>
        <v>44335</v>
      </c>
      <c r="G32" s="462" t="s">
        <v>230</v>
      </c>
      <c r="H32" s="387" t="s">
        <v>235</v>
      </c>
      <c r="I32" s="357">
        <f t="shared" ref="I32" si="2">I28+7</f>
        <v>44339</v>
      </c>
      <c r="J32" s="244" t="s">
        <v>42</v>
      </c>
      <c r="K32" s="358">
        <f>I32+16</f>
        <v>44355</v>
      </c>
      <c r="L32" s="359">
        <f>I32+9</f>
        <v>44348</v>
      </c>
      <c r="M32" s="358">
        <f>I32+19</f>
        <v>44358</v>
      </c>
      <c r="N32" s="358">
        <f>I32+22</f>
        <v>44361</v>
      </c>
      <c r="O32" s="163"/>
      <c r="P32" s="54"/>
    </row>
    <row r="33" spans="1:16">
      <c r="A33" s="164"/>
      <c r="B33" s="164"/>
      <c r="C33" s="164"/>
      <c r="D33" s="165"/>
      <c r="E33" s="165"/>
      <c r="F33" s="165"/>
      <c r="G33" s="164"/>
      <c r="H33" s="164"/>
      <c r="I33" s="164"/>
      <c r="J33" s="166"/>
      <c r="K33" s="166"/>
      <c r="L33" s="166"/>
      <c r="M33" s="167"/>
      <c r="N33" s="168"/>
      <c r="O33" s="160"/>
      <c r="P33" s="160"/>
    </row>
    <row r="34" spans="1:16" ht="15">
      <c r="A34" s="169"/>
      <c r="B34" s="78"/>
      <c r="C34" s="170"/>
      <c r="D34" s="169"/>
      <c r="E34" s="169"/>
      <c r="F34" s="169"/>
      <c r="G34" s="136"/>
      <c r="H34" s="136"/>
      <c r="I34" s="145"/>
      <c r="J34" s="145"/>
      <c r="N34" s="76" t="s">
        <v>25</v>
      </c>
    </row>
    <row r="35" spans="1:16" ht="15">
      <c r="A35" s="82" t="s">
        <v>26</v>
      </c>
      <c r="B35" s="82"/>
      <c r="C35" s="137"/>
      <c r="D35" s="235"/>
      <c r="E35" s="222"/>
      <c r="F35" s="222"/>
      <c r="G35" s="83"/>
      <c r="H35" s="83"/>
      <c r="I35" s="92"/>
      <c r="J35" s="92"/>
      <c r="K35" s="84"/>
      <c r="N35" s="126"/>
      <c r="O35" s="126"/>
    </row>
    <row r="36" spans="1:16" ht="15">
      <c r="A36" s="65" t="s">
        <v>92</v>
      </c>
      <c r="B36" s="82"/>
      <c r="C36" s="137"/>
      <c r="D36" s="235"/>
      <c r="E36" s="222"/>
      <c r="F36" s="222"/>
      <c r="G36" s="83"/>
      <c r="H36" s="83"/>
      <c r="I36" s="92"/>
      <c r="J36" s="92"/>
      <c r="K36" s="84"/>
      <c r="N36" s="126"/>
      <c r="O36" s="126"/>
    </row>
    <row r="37" spans="1:16" ht="15">
      <c r="A37" s="66" t="s">
        <v>27</v>
      </c>
      <c r="B37" s="85"/>
      <c r="C37" s="139"/>
      <c r="D37" s="236"/>
      <c r="E37" s="223"/>
      <c r="F37" s="223"/>
      <c r="G37" s="88"/>
      <c r="H37" s="88"/>
      <c r="I37" s="89"/>
      <c r="J37" s="89"/>
      <c r="K37" s="84"/>
      <c r="N37" s="126"/>
      <c r="O37" s="126"/>
    </row>
    <row r="38" spans="1:16" ht="15">
      <c r="A38" s="67" t="s">
        <v>28</v>
      </c>
      <c r="B38" s="141"/>
      <c r="C38" s="141"/>
      <c r="D38" s="237"/>
      <c r="E38" s="223"/>
      <c r="F38" s="223"/>
      <c r="G38" s="97"/>
      <c r="H38" s="97"/>
      <c r="I38" s="83"/>
      <c r="J38" s="83"/>
      <c r="K38" s="84"/>
      <c r="N38" s="126"/>
      <c r="O38" s="126"/>
    </row>
    <row r="39" spans="1:16" ht="15">
      <c r="A39" s="94"/>
      <c r="B39" s="95"/>
      <c r="C39" s="95"/>
      <c r="D39" s="96"/>
      <c r="E39" s="226"/>
      <c r="F39" s="223"/>
      <c r="G39" s="97"/>
      <c r="H39" s="97"/>
      <c r="I39" s="83"/>
      <c r="J39" s="83"/>
      <c r="K39" s="84"/>
      <c r="N39" s="126"/>
      <c r="O39" s="126"/>
    </row>
    <row r="40" spans="1:16" ht="15">
      <c r="A40" s="50" t="s">
        <v>71</v>
      </c>
      <c r="B40" s="98"/>
      <c r="C40" s="98"/>
      <c r="D40" s="238"/>
      <c r="E40" s="227"/>
      <c r="F40" s="224"/>
      <c r="G40" s="79"/>
      <c r="H40" s="79"/>
      <c r="I40" s="89"/>
      <c r="J40" s="89"/>
      <c r="K40" s="84"/>
      <c r="N40" s="126"/>
      <c r="O40" s="126"/>
    </row>
    <row r="41" spans="1:16" ht="15">
      <c r="A41" s="50" t="s">
        <v>72</v>
      </c>
      <c r="B41" s="102"/>
      <c r="C41" s="143"/>
      <c r="D41" s="239"/>
      <c r="E41" s="228"/>
      <c r="F41" s="105"/>
      <c r="G41" s="88"/>
      <c r="H41" s="88"/>
      <c r="I41" s="83"/>
      <c r="J41" s="83"/>
      <c r="K41" s="84"/>
      <c r="N41" s="126"/>
      <c r="O41" s="126"/>
    </row>
    <row r="42" spans="1:16" ht="14.25" customHeight="1">
      <c r="A42" s="106"/>
      <c r="B42" s="106"/>
      <c r="C42" s="106"/>
      <c r="D42" s="126"/>
      <c r="E42" s="126"/>
      <c r="F42" s="126"/>
      <c r="G42" s="106"/>
      <c r="H42" s="106"/>
      <c r="I42" s="126"/>
      <c r="J42" s="126"/>
      <c r="K42" s="144"/>
      <c r="L42" s="126"/>
      <c r="M42" s="126"/>
      <c r="N42" s="126"/>
      <c r="O42" s="126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zoomScale="80" zoomScaleNormal="80" workbookViewId="0">
      <selection activeCell="A9" sqref="A9:D26"/>
    </sheetView>
  </sheetViews>
  <sheetFormatPr defaultColWidth="8" defaultRowHeight="14.25"/>
  <cols>
    <col min="1" max="1" width="20.375" style="180" customWidth="1"/>
    <col min="2" max="2" width="9.5" style="198" customWidth="1"/>
    <col min="3" max="3" width="12.625" style="198" bestFit="1" customWidth="1"/>
    <col min="4" max="4" width="9.125" style="199" customWidth="1"/>
    <col min="5" max="5" width="5.625" style="199" customWidth="1"/>
    <col min="6" max="6" width="8.625" style="199" customWidth="1"/>
    <col min="7" max="7" width="19.125" style="84" customWidth="1"/>
    <col min="8" max="8" width="9.5" style="180" customWidth="1"/>
    <col min="9" max="9" width="8.625" style="184" customWidth="1"/>
    <col min="10" max="10" width="12.625" style="84" customWidth="1"/>
    <col min="11" max="11" width="13.375" style="184" customWidth="1"/>
    <col min="12" max="12" width="15.125" style="184" customWidth="1"/>
    <col min="13" max="13" width="14.75" style="84" customWidth="1"/>
    <col min="14" max="14" width="13" style="84" customWidth="1"/>
    <col min="15" max="15" width="4.625" style="180" bestFit="1" customWidth="1"/>
    <col min="16" max="16384" width="8" style="84"/>
  </cols>
  <sheetData>
    <row r="1" spans="1:20" ht="18">
      <c r="A1" s="211"/>
      <c r="B1" s="555" t="s">
        <v>0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211"/>
    </row>
    <row r="2" spans="1:20" ht="18">
      <c r="A2" s="211"/>
      <c r="B2" s="577" t="s">
        <v>60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211"/>
    </row>
    <row r="3" spans="1:20" ht="15">
      <c r="A3" s="176"/>
      <c r="B3" s="177"/>
      <c r="C3" s="177"/>
      <c r="D3" s="178"/>
      <c r="E3" s="178"/>
      <c r="F3" s="178"/>
      <c r="G3" s="179"/>
      <c r="H3" s="378"/>
      <c r="I3" s="179"/>
      <c r="K3" s="179"/>
      <c r="L3" s="179"/>
    </row>
    <row r="4" spans="1:20" ht="15">
      <c r="B4" s="181"/>
      <c r="C4" s="181"/>
      <c r="D4" s="580"/>
      <c r="E4" s="580"/>
      <c r="F4" s="580"/>
      <c r="G4" s="580"/>
      <c r="H4" s="580"/>
      <c r="I4" s="580"/>
      <c r="J4" s="580"/>
      <c r="K4" s="580"/>
      <c r="L4" s="182"/>
    </row>
    <row r="5" spans="1:20" ht="21.75" customHeight="1">
      <c r="A5" s="84"/>
      <c r="B5" s="181"/>
      <c r="C5" s="181"/>
      <c r="D5" s="183"/>
      <c r="E5" s="183"/>
      <c r="F5" s="183"/>
      <c r="M5" s="185"/>
      <c r="N5" s="186"/>
    </row>
    <row r="6" spans="1:20" ht="21.75" customHeight="1">
      <c r="A6" s="203" t="s">
        <v>10</v>
      </c>
      <c r="B6" s="181"/>
      <c r="C6" s="181"/>
      <c r="D6" s="183"/>
      <c r="E6" s="183"/>
      <c r="F6" s="183"/>
      <c r="M6" s="185"/>
      <c r="N6" s="186"/>
    </row>
    <row r="7" spans="1:20" ht="29.25" customHeight="1">
      <c r="A7" s="560" t="s">
        <v>31</v>
      </c>
      <c r="B7" s="561"/>
      <c r="C7" s="564" t="s">
        <v>32</v>
      </c>
      <c r="D7" s="565"/>
      <c r="E7" s="566"/>
      <c r="F7" s="272" t="s">
        <v>12</v>
      </c>
      <c r="G7" s="578" t="s">
        <v>13</v>
      </c>
      <c r="H7" s="579"/>
      <c r="I7" s="342" t="s">
        <v>89</v>
      </c>
      <c r="J7" s="578" t="s">
        <v>12</v>
      </c>
      <c r="K7" s="579"/>
      <c r="L7" s="579"/>
      <c r="M7" s="579"/>
      <c r="N7" s="581"/>
    </row>
    <row r="8" spans="1:20" ht="30">
      <c r="A8" s="562"/>
      <c r="B8" s="563"/>
      <c r="C8" s="270" t="s">
        <v>14</v>
      </c>
      <c r="D8" s="271" t="s">
        <v>15</v>
      </c>
      <c r="E8" s="269"/>
      <c r="F8" s="273" t="s">
        <v>16</v>
      </c>
      <c r="G8" s="578" t="s">
        <v>17</v>
      </c>
      <c r="H8" s="579"/>
      <c r="I8" s="286" t="s">
        <v>12</v>
      </c>
      <c r="J8" s="296" t="s">
        <v>61</v>
      </c>
      <c r="K8" s="295" t="s">
        <v>62</v>
      </c>
      <c r="L8" s="296" t="s">
        <v>63</v>
      </c>
      <c r="M8" s="296" t="s">
        <v>64</v>
      </c>
      <c r="N8" s="298" t="s">
        <v>65</v>
      </c>
    </row>
    <row r="9" spans="1:20" ht="15" customHeight="1">
      <c r="A9" s="410" t="s">
        <v>185</v>
      </c>
      <c r="B9" s="411" t="s">
        <v>186</v>
      </c>
      <c r="C9" s="412">
        <v>44296</v>
      </c>
      <c r="D9" s="413" t="s">
        <v>42</v>
      </c>
      <c r="E9" s="414" t="s">
        <v>87</v>
      </c>
      <c r="F9" s="354">
        <f>C9+2</f>
        <v>44298</v>
      </c>
      <c r="G9" s="374"/>
      <c r="H9" s="381"/>
      <c r="I9" s="287"/>
      <c r="J9" s="287"/>
      <c r="K9" s="291"/>
      <c r="L9" s="287"/>
      <c r="M9" s="287"/>
      <c r="N9" s="299"/>
      <c r="O9" s="284"/>
    </row>
    <row r="10" spans="1:20" ht="15" customHeight="1">
      <c r="A10" s="490" t="s">
        <v>86</v>
      </c>
      <c r="B10" s="407" t="s">
        <v>133</v>
      </c>
      <c r="C10" s="243"/>
      <c r="D10" s="491">
        <v>44297</v>
      </c>
      <c r="E10" s="492" t="s">
        <v>23</v>
      </c>
      <c r="F10" s="493">
        <f>D10+2</f>
        <v>44299</v>
      </c>
      <c r="G10" s="415" t="s">
        <v>173</v>
      </c>
      <c r="H10" s="379" t="s">
        <v>209</v>
      </c>
      <c r="I10" s="288">
        <v>44306</v>
      </c>
      <c r="J10" s="288">
        <f>I10+15</f>
        <v>44321</v>
      </c>
      <c r="K10" s="292">
        <f>I10+19</f>
        <v>44325</v>
      </c>
      <c r="L10" s="288">
        <f>I10+20</f>
        <v>44326</v>
      </c>
      <c r="M10" s="288">
        <f>I10+22</f>
        <v>44328</v>
      </c>
      <c r="N10" s="300">
        <f>I10+23</f>
        <v>44329</v>
      </c>
      <c r="O10" s="284" t="s">
        <v>81</v>
      </c>
      <c r="P10" s="327"/>
      <c r="Q10" s="327"/>
      <c r="S10" s="327"/>
      <c r="T10" s="327"/>
    </row>
    <row r="11" spans="1:20" ht="15" customHeight="1">
      <c r="A11" s="461" t="s">
        <v>96</v>
      </c>
      <c r="B11" s="326" t="s">
        <v>191</v>
      </c>
      <c r="C11" s="244" t="s">
        <v>42</v>
      </c>
      <c r="D11" s="241">
        <v>44298</v>
      </c>
      <c r="E11" s="232" t="s">
        <v>24</v>
      </c>
      <c r="F11" s="247">
        <f>D11+2</f>
        <v>44300</v>
      </c>
      <c r="G11" s="377"/>
      <c r="H11" s="380"/>
      <c r="I11" s="289"/>
      <c r="J11" s="297"/>
      <c r="K11" s="293"/>
      <c r="L11" s="289"/>
      <c r="M11" s="297"/>
      <c r="N11" s="301"/>
      <c r="O11" s="284"/>
    </row>
    <row r="12" spans="1:20" ht="15" customHeight="1">
      <c r="A12" s="229" t="s">
        <v>213</v>
      </c>
      <c r="B12" s="362" t="s">
        <v>214</v>
      </c>
      <c r="C12" s="231">
        <f>C9+7</f>
        <v>44303</v>
      </c>
      <c r="D12" s="242"/>
      <c r="E12" s="233" t="s">
        <v>87</v>
      </c>
      <c r="F12" s="245">
        <f>C12+2</f>
        <v>44305</v>
      </c>
      <c r="G12" s="374"/>
      <c r="H12" s="381"/>
      <c r="I12" s="287"/>
      <c r="J12" s="287"/>
      <c r="K12" s="291"/>
      <c r="L12" s="287"/>
      <c r="M12" s="287"/>
      <c r="N12" s="299"/>
      <c r="O12" s="284"/>
    </row>
    <row r="13" spans="1:20" ht="15" customHeight="1">
      <c r="A13" s="406" t="s">
        <v>171</v>
      </c>
      <c r="B13" s="407" t="s">
        <v>132</v>
      </c>
      <c r="C13" s="243" t="s">
        <v>42</v>
      </c>
      <c r="D13" s="491">
        <f>D10+7</f>
        <v>44304</v>
      </c>
      <c r="E13" s="492" t="s">
        <v>23</v>
      </c>
      <c r="F13" s="493">
        <f>D13+2</f>
        <v>44306</v>
      </c>
      <c r="G13" s="375" t="s">
        <v>210</v>
      </c>
      <c r="H13" s="379" t="s">
        <v>174</v>
      </c>
      <c r="I13" s="288">
        <f>I10+7</f>
        <v>44313</v>
      </c>
      <c r="J13" s="288">
        <f>I13+15</f>
        <v>44328</v>
      </c>
      <c r="K13" s="292">
        <f>I13+19</f>
        <v>44332</v>
      </c>
      <c r="L13" s="288">
        <f>I13+20</f>
        <v>44333</v>
      </c>
      <c r="M13" s="288">
        <f>I13+22</f>
        <v>44335</v>
      </c>
      <c r="N13" s="300">
        <f>I13+23</f>
        <v>44336</v>
      </c>
      <c r="O13" s="284"/>
    </row>
    <row r="14" spans="1:20" ht="15" customHeight="1">
      <c r="A14" s="58" t="s">
        <v>88</v>
      </c>
      <c r="B14" s="456" t="s">
        <v>154</v>
      </c>
      <c r="C14" s="244" t="s">
        <v>42</v>
      </c>
      <c r="D14" s="241">
        <f>D11+7</f>
        <v>44305</v>
      </c>
      <c r="E14" s="232" t="s">
        <v>24</v>
      </c>
      <c r="F14" s="247">
        <f>D14+2</f>
        <v>44307</v>
      </c>
      <c r="G14" s="377"/>
      <c r="H14" s="380"/>
      <c r="I14" s="289"/>
      <c r="J14" s="297"/>
      <c r="K14" s="293"/>
      <c r="L14" s="289"/>
      <c r="M14" s="297"/>
      <c r="N14" s="301"/>
      <c r="O14" s="284"/>
    </row>
    <row r="15" spans="1:20" ht="15" customHeight="1">
      <c r="A15" s="229" t="s">
        <v>236</v>
      </c>
      <c r="B15" s="362"/>
      <c r="C15" s="231">
        <f>C12+7</f>
        <v>44310</v>
      </c>
      <c r="D15" s="240" t="s">
        <v>42</v>
      </c>
      <c r="E15" s="233" t="s">
        <v>87</v>
      </c>
      <c r="F15" s="245">
        <f>C15+2</f>
        <v>44312</v>
      </c>
      <c r="G15" s="374"/>
      <c r="H15" s="381"/>
      <c r="I15" s="287"/>
      <c r="J15" s="287"/>
      <c r="K15" s="291"/>
      <c r="L15" s="287"/>
      <c r="M15" s="287"/>
      <c r="N15" s="299"/>
      <c r="O15" s="284"/>
    </row>
    <row r="16" spans="1:20" ht="15" customHeight="1">
      <c r="A16" s="406" t="s">
        <v>139</v>
      </c>
      <c r="B16" s="407" t="s">
        <v>188</v>
      </c>
      <c r="C16" s="243" t="s">
        <v>42</v>
      </c>
      <c r="D16" s="491">
        <f>D13+7</f>
        <v>44311</v>
      </c>
      <c r="E16" s="492" t="s">
        <v>23</v>
      </c>
      <c r="F16" s="493">
        <f>D16+2</f>
        <v>44313</v>
      </c>
      <c r="G16" s="375" t="s">
        <v>98</v>
      </c>
      <c r="H16" s="399" t="s">
        <v>211</v>
      </c>
      <c r="I16" s="288">
        <f>I13+7</f>
        <v>44320</v>
      </c>
      <c r="J16" s="288">
        <f>I16+15</f>
        <v>44335</v>
      </c>
      <c r="K16" s="292">
        <f>I16+19</f>
        <v>44339</v>
      </c>
      <c r="L16" s="288">
        <f>I16+20</f>
        <v>44340</v>
      </c>
      <c r="M16" s="288">
        <f>I16+22</f>
        <v>44342</v>
      </c>
      <c r="N16" s="300">
        <f>I16+23</f>
        <v>44343</v>
      </c>
      <c r="O16" s="284"/>
    </row>
    <row r="17" spans="1:15" ht="15" customHeight="1">
      <c r="A17" s="461" t="s">
        <v>143</v>
      </c>
      <c r="B17" s="409" t="s">
        <v>192</v>
      </c>
      <c r="C17" s="244" t="s">
        <v>42</v>
      </c>
      <c r="D17" s="241">
        <f>D14+7</f>
        <v>44312</v>
      </c>
      <c r="E17" s="232" t="s">
        <v>24</v>
      </c>
      <c r="F17" s="247">
        <f>D17+2</f>
        <v>44314</v>
      </c>
      <c r="G17" s="377"/>
      <c r="H17" s="380"/>
      <c r="I17" s="289"/>
      <c r="J17" s="297"/>
      <c r="K17" s="293"/>
      <c r="L17" s="289"/>
      <c r="M17" s="297"/>
      <c r="N17" s="301"/>
      <c r="O17" s="284"/>
    </row>
    <row r="18" spans="1:15" ht="15" customHeight="1">
      <c r="A18" s="229" t="s">
        <v>237</v>
      </c>
      <c r="B18" s="362" t="s">
        <v>238</v>
      </c>
      <c r="C18" s="231">
        <f>C15+7</f>
        <v>44317</v>
      </c>
      <c r="D18" s="240" t="s">
        <v>42</v>
      </c>
      <c r="E18" s="233" t="s">
        <v>87</v>
      </c>
      <c r="F18" s="245">
        <f>C18+2</f>
        <v>44319</v>
      </c>
      <c r="G18" s="374"/>
      <c r="H18" s="381"/>
      <c r="I18" s="287"/>
      <c r="J18" s="287"/>
      <c r="K18" s="291"/>
      <c r="L18" s="287"/>
      <c r="M18" s="287"/>
      <c r="N18" s="299"/>
      <c r="O18" s="284"/>
    </row>
    <row r="19" spans="1:15" ht="15" customHeight="1">
      <c r="A19" s="490" t="s">
        <v>86</v>
      </c>
      <c r="B19" s="407" t="s">
        <v>189</v>
      </c>
      <c r="C19" s="243" t="s">
        <v>42</v>
      </c>
      <c r="D19" s="491">
        <f>D16+7</f>
        <v>44318</v>
      </c>
      <c r="E19" s="492" t="s">
        <v>23</v>
      </c>
      <c r="F19" s="493">
        <f>D19+2</f>
        <v>44320</v>
      </c>
      <c r="G19" s="375" t="s">
        <v>136</v>
      </c>
      <c r="H19" s="375"/>
      <c r="I19" s="288">
        <f>I16+7</f>
        <v>44327</v>
      </c>
      <c r="J19" s="288">
        <f>I19+15</f>
        <v>44342</v>
      </c>
      <c r="K19" s="292">
        <f>I19+19</f>
        <v>44346</v>
      </c>
      <c r="L19" s="288">
        <f>I19+20</f>
        <v>44347</v>
      </c>
      <c r="M19" s="288">
        <f>I19+22</f>
        <v>44349</v>
      </c>
      <c r="N19" s="300">
        <f>I19+23</f>
        <v>44350</v>
      </c>
      <c r="O19" s="285"/>
    </row>
    <row r="20" spans="1:15" ht="15" customHeight="1">
      <c r="A20" s="408" t="s">
        <v>88</v>
      </c>
      <c r="B20" s="409" t="s">
        <v>193</v>
      </c>
      <c r="C20" s="244" t="s">
        <v>42</v>
      </c>
      <c r="D20" s="241">
        <f>D17+7</f>
        <v>44319</v>
      </c>
      <c r="E20" s="232" t="s">
        <v>24</v>
      </c>
      <c r="F20" s="247">
        <f>D20+2</f>
        <v>44321</v>
      </c>
      <c r="G20" s="377"/>
      <c r="H20" s="380"/>
      <c r="I20" s="289"/>
      <c r="J20" s="297"/>
      <c r="K20" s="293"/>
      <c r="L20" s="289"/>
      <c r="M20" s="297"/>
      <c r="N20" s="301"/>
      <c r="O20" s="284"/>
    </row>
    <row r="21" spans="1:15" ht="15" customHeight="1">
      <c r="A21" s="229" t="s">
        <v>136</v>
      </c>
      <c r="B21" s="362"/>
      <c r="C21" s="353">
        <f>C18+7</f>
        <v>44324</v>
      </c>
      <c r="D21" s="240" t="s">
        <v>42</v>
      </c>
      <c r="E21" s="233" t="s">
        <v>87</v>
      </c>
      <c r="F21" s="354">
        <f>C21+2</f>
        <v>44326</v>
      </c>
      <c r="G21" s="374"/>
      <c r="H21" s="381"/>
      <c r="I21" s="287"/>
      <c r="J21" s="287"/>
      <c r="K21" s="291"/>
      <c r="L21" s="287"/>
      <c r="M21" s="287"/>
      <c r="N21" s="299"/>
      <c r="O21" s="284"/>
    </row>
    <row r="22" spans="1:15" ht="15" customHeight="1">
      <c r="A22" s="490" t="s">
        <v>171</v>
      </c>
      <c r="B22" s="407" t="s">
        <v>133</v>
      </c>
      <c r="C22" s="243" t="s">
        <v>42</v>
      </c>
      <c r="D22" s="491">
        <f>D19+7</f>
        <v>44325</v>
      </c>
      <c r="E22" s="492" t="s">
        <v>23</v>
      </c>
      <c r="F22" s="493">
        <f>D22+2</f>
        <v>44327</v>
      </c>
      <c r="G22" s="375" t="s">
        <v>212</v>
      </c>
      <c r="H22" s="399" t="s">
        <v>170</v>
      </c>
      <c r="I22" s="288">
        <f>I19+7</f>
        <v>44334</v>
      </c>
      <c r="J22" s="288">
        <f>I22+15</f>
        <v>44349</v>
      </c>
      <c r="K22" s="292">
        <f>I22+19</f>
        <v>44353</v>
      </c>
      <c r="L22" s="288">
        <f>I22+20</f>
        <v>44354</v>
      </c>
      <c r="M22" s="288">
        <f>I22+22</f>
        <v>44356</v>
      </c>
      <c r="N22" s="300">
        <f>I22+23</f>
        <v>44357</v>
      </c>
      <c r="O22" s="284"/>
    </row>
    <row r="23" spans="1:15" ht="15" customHeight="1">
      <c r="A23" s="364" t="s">
        <v>96</v>
      </c>
      <c r="B23" s="409" t="s">
        <v>194</v>
      </c>
      <c r="C23" s="244" t="s">
        <v>42</v>
      </c>
      <c r="D23" s="241">
        <f>D20+7</f>
        <v>44326</v>
      </c>
      <c r="E23" s="232" t="s">
        <v>24</v>
      </c>
      <c r="F23" s="247">
        <f>D23+2</f>
        <v>44328</v>
      </c>
      <c r="G23" s="377"/>
      <c r="H23" s="380"/>
      <c r="I23" s="290"/>
      <c r="J23" s="290"/>
      <c r="K23" s="294"/>
      <c r="L23" s="290"/>
      <c r="M23" s="290"/>
      <c r="N23" s="302"/>
      <c r="O23" s="284"/>
    </row>
    <row r="24" spans="1:15" ht="15" customHeight="1">
      <c r="A24" s="229" t="s">
        <v>136</v>
      </c>
      <c r="B24" s="362"/>
      <c r="C24" s="353">
        <f>C21+7</f>
        <v>44331</v>
      </c>
      <c r="D24" s="240" t="s">
        <v>42</v>
      </c>
      <c r="E24" s="233" t="s">
        <v>87</v>
      </c>
      <c r="F24" s="354">
        <f>C24+2</f>
        <v>44333</v>
      </c>
      <c r="G24" s="374"/>
      <c r="H24" s="381"/>
      <c r="I24" s="287"/>
      <c r="J24" s="287"/>
      <c r="K24" s="291"/>
      <c r="L24" s="287"/>
      <c r="M24" s="287"/>
      <c r="N24" s="299"/>
      <c r="O24" s="284"/>
    </row>
    <row r="25" spans="1:15" ht="15" customHeight="1">
      <c r="A25" s="490" t="s">
        <v>139</v>
      </c>
      <c r="B25" s="407" t="s">
        <v>190</v>
      </c>
      <c r="C25" s="243" t="s">
        <v>42</v>
      </c>
      <c r="D25" s="491">
        <f>D22+7</f>
        <v>44332</v>
      </c>
      <c r="E25" s="492" t="s">
        <v>23</v>
      </c>
      <c r="F25" s="493">
        <f>D25+2</f>
        <v>44334</v>
      </c>
      <c r="G25" s="375" t="s">
        <v>173</v>
      </c>
      <c r="H25" s="399" t="s">
        <v>170</v>
      </c>
      <c r="I25" s="288">
        <f>I22+7</f>
        <v>44341</v>
      </c>
      <c r="J25" s="288">
        <f>I25+15</f>
        <v>44356</v>
      </c>
      <c r="K25" s="292">
        <f>I25+19</f>
        <v>44360</v>
      </c>
      <c r="L25" s="288">
        <f>I25+20</f>
        <v>44361</v>
      </c>
      <c r="M25" s="288">
        <f>I25+22</f>
        <v>44363</v>
      </c>
      <c r="N25" s="300">
        <f>I25+23</f>
        <v>44364</v>
      </c>
      <c r="O25" s="284"/>
    </row>
    <row r="26" spans="1:15" ht="15" customHeight="1">
      <c r="A26" s="364" t="s">
        <v>88</v>
      </c>
      <c r="B26" s="409" t="s">
        <v>188</v>
      </c>
      <c r="C26" s="244" t="s">
        <v>42</v>
      </c>
      <c r="D26" s="241">
        <f>D23+7</f>
        <v>44333</v>
      </c>
      <c r="E26" s="232" t="s">
        <v>24</v>
      </c>
      <c r="F26" s="247">
        <f>D26+2</f>
        <v>44335</v>
      </c>
      <c r="G26" s="377"/>
      <c r="H26" s="380"/>
      <c r="I26" s="290"/>
      <c r="J26" s="290"/>
      <c r="K26" s="294"/>
      <c r="L26" s="290"/>
      <c r="M26" s="290"/>
      <c r="N26" s="302"/>
      <c r="O26" s="284"/>
    </row>
    <row r="27" spans="1:15">
      <c r="A27" s="187"/>
      <c r="B27" s="188"/>
      <c r="C27" s="188"/>
      <c r="D27" s="189"/>
      <c r="E27" s="189"/>
      <c r="F27" s="189"/>
      <c r="G27" s="190"/>
      <c r="H27" s="187"/>
      <c r="I27" s="191"/>
      <c r="J27" s="190"/>
      <c r="K27" s="191"/>
      <c r="L27" s="191"/>
      <c r="M27" s="190"/>
      <c r="N27" s="190"/>
    </row>
    <row r="28" spans="1:15" ht="15">
      <c r="A28" s="192"/>
      <c r="B28" s="193"/>
      <c r="C28" s="194"/>
      <c r="D28" s="192"/>
      <c r="E28" s="192"/>
      <c r="F28" s="192"/>
      <c r="G28" s="136"/>
      <c r="H28" s="382"/>
      <c r="I28" s="195"/>
      <c r="J28" s="76"/>
      <c r="K28" s="195"/>
      <c r="L28" s="195"/>
      <c r="M28" s="195"/>
      <c r="N28" s="76" t="s">
        <v>25</v>
      </c>
    </row>
    <row r="29" spans="1:15" ht="15">
      <c r="A29" s="82" t="s">
        <v>26</v>
      </c>
      <c r="B29" s="82"/>
      <c r="C29" s="137"/>
      <c r="D29" s="77"/>
      <c r="E29" s="80"/>
      <c r="F29" s="80"/>
      <c r="G29" s="83"/>
      <c r="H29" s="207"/>
      <c r="I29" s="92"/>
      <c r="K29" s="92"/>
      <c r="L29" s="84"/>
      <c r="M29" s="126"/>
    </row>
    <row r="30" spans="1:15" ht="15">
      <c r="A30" s="65" t="s">
        <v>92</v>
      </c>
      <c r="B30" s="82"/>
      <c r="C30" s="137"/>
      <c r="D30" s="77"/>
      <c r="E30" s="80"/>
      <c r="F30" s="80"/>
      <c r="G30" s="83"/>
      <c r="H30" s="207"/>
      <c r="I30" s="92"/>
      <c r="K30" s="92"/>
      <c r="L30" s="84"/>
      <c r="M30" s="126"/>
    </row>
    <row r="31" spans="1:15" ht="15">
      <c r="A31" s="66" t="s">
        <v>27</v>
      </c>
      <c r="B31" s="196"/>
      <c r="C31" s="141"/>
      <c r="D31" s="142"/>
      <c r="E31" s="87"/>
      <c r="F31" s="87"/>
      <c r="G31" s="197"/>
      <c r="H31" s="383"/>
      <c r="I31" s="83"/>
      <c r="K31" s="83"/>
      <c r="L31" s="84"/>
      <c r="M31" s="126"/>
    </row>
    <row r="32" spans="1:15" ht="15">
      <c r="A32" s="67" t="s">
        <v>28</v>
      </c>
      <c r="B32" s="95"/>
      <c r="C32" s="95"/>
      <c r="D32" s="96"/>
      <c r="E32" s="87"/>
      <c r="F32" s="87"/>
      <c r="G32" s="97"/>
      <c r="H32" s="209"/>
      <c r="I32" s="83"/>
      <c r="K32" s="83"/>
      <c r="L32" s="84"/>
      <c r="M32" s="126"/>
    </row>
    <row r="33" spans="1:13" ht="15">
      <c r="A33" s="94"/>
      <c r="B33" s="95"/>
      <c r="C33" s="95"/>
      <c r="D33" s="96"/>
      <c r="E33" s="87"/>
      <c r="F33" s="87"/>
      <c r="G33" s="97"/>
      <c r="H33" s="209"/>
      <c r="I33" s="83"/>
      <c r="K33" s="83"/>
      <c r="L33" s="84"/>
      <c r="M33" s="126"/>
    </row>
    <row r="34" spans="1:13" ht="15">
      <c r="A34" s="50" t="s">
        <v>71</v>
      </c>
      <c r="B34" s="98"/>
      <c r="C34" s="98"/>
      <c r="D34" s="99"/>
      <c r="E34" s="100"/>
      <c r="F34" s="101"/>
      <c r="G34" s="79"/>
      <c r="H34" s="210"/>
      <c r="I34" s="89"/>
      <c r="K34" s="89"/>
      <c r="L34" s="84"/>
      <c r="M34" s="126"/>
    </row>
    <row r="35" spans="1:13" ht="15">
      <c r="A35" s="50" t="s">
        <v>72</v>
      </c>
      <c r="B35" s="102"/>
      <c r="C35" s="143"/>
      <c r="D35" s="103"/>
      <c r="E35" s="104"/>
      <c r="F35" s="105"/>
      <c r="G35" s="88"/>
      <c r="H35" s="208"/>
      <c r="I35" s="83"/>
      <c r="K35" s="83"/>
      <c r="L35" s="84"/>
      <c r="M35" s="126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80" zoomScaleNormal="80" workbookViewId="0">
      <selection activeCell="H36" sqref="H36"/>
    </sheetView>
  </sheetViews>
  <sheetFormatPr defaultColWidth="8" defaultRowHeight="14.25"/>
  <cols>
    <col min="1" max="1" width="23" style="160" customWidth="1"/>
    <col min="2" max="2" width="9.875" style="171" bestFit="1" customWidth="1"/>
    <col min="3" max="3" width="13" style="172" bestFit="1" customWidth="1"/>
    <col min="4" max="4" width="9.875" style="172" customWidth="1"/>
    <col min="5" max="5" width="22" style="172" bestFit="1" customWidth="1"/>
    <col min="6" max="6" width="10.625" style="172" customWidth="1"/>
    <col min="7" max="7" width="9.875" style="172" customWidth="1"/>
    <col min="8" max="8" width="10.5" style="172" bestFit="1" customWidth="1"/>
    <col min="9" max="9" width="12.375" style="172" bestFit="1" customWidth="1"/>
    <col min="10" max="10" width="13.5" style="172" customWidth="1"/>
    <col min="11" max="11" width="13.25" style="145" bestFit="1" customWidth="1"/>
    <col min="12" max="12" width="14" style="156" customWidth="1"/>
    <col min="13" max="13" width="5.875" style="145" bestFit="1" customWidth="1"/>
    <col min="14" max="16384" width="8" style="145"/>
  </cols>
  <sheetData>
    <row r="1" spans="1:17" ht="18">
      <c r="A1" s="217"/>
      <c r="B1" s="571" t="s">
        <v>0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217"/>
    </row>
    <row r="2" spans="1:17" ht="18">
      <c r="A2" s="218"/>
      <c r="B2" s="572" t="s">
        <v>54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218"/>
    </row>
    <row r="3" spans="1:17" ht="1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7" ht="15">
      <c r="A4" s="146"/>
      <c r="B4" s="147"/>
      <c r="C4" s="148"/>
      <c r="D4" s="148"/>
      <c r="E4" s="148"/>
      <c r="F4" s="148"/>
      <c r="G4" s="148"/>
      <c r="H4" s="148"/>
      <c r="I4" s="148"/>
      <c r="J4" s="148"/>
      <c r="K4" s="149"/>
      <c r="L4" s="149"/>
    </row>
    <row r="5" spans="1:17" ht="15">
      <c r="A5" s="145"/>
      <c r="B5" s="150"/>
      <c r="C5" s="151"/>
      <c r="D5" s="151"/>
      <c r="E5" s="151"/>
      <c r="F5" s="151"/>
      <c r="G5" s="151"/>
      <c r="H5" s="151"/>
      <c r="I5" s="151"/>
      <c r="J5" s="151"/>
      <c r="K5" s="72"/>
      <c r="L5" s="73"/>
    </row>
    <row r="6" spans="1:17" ht="15">
      <c r="A6" s="202" t="s">
        <v>10</v>
      </c>
      <c r="B6" s="150"/>
      <c r="C6" s="151"/>
      <c r="D6" s="151"/>
      <c r="E6" s="151"/>
      <c r="F6" s="151"/>
      <c r="G6" s="151"/>
      <c r="H6" s="151"/>
      <c r="I6" s="151"/>
      <c r="J6" s="151"/>
      <c r="K6" s="72"/>
      <c r="L6" s="73"/>
    </row>
    <row r="7" spans="1:17" ht="15" customHeight="1">
      <c r="A7" s="590" t="s">
        <v>55</v>
      </c>
      <c r="B7" s="583" t="s">
        <v>56</v>
      </c>
      <c r="C7" s="315" t="s">
        <v>32</v>
      </c>
      <c r="D7" s="310" t="s">
        <v>12</v>
      </c>
      <c r="E7" s="585" t="s">
        <v>13</v>
      </c>
      <c r="F7" s="586"/>
      <c r="G7" s="331" t="s">
        <v>90</v>
      </c>
      <c r="H7" s="589" t="s">
        <v>12</v>
      </c>
      <c r="I7" s="575"/>
      <c r="J7" s="575"/>
      <c r="K7" s="575"/>
      <c r="L7" s="576"/>
    </row>
    <row r="8" spans="1:17" ht="15">
      <c r="A8" s="591"/>
      <c r="B8" s="584"/>
      <c r="C8" s="316" t="s">
        <v>23</v>
      </c>
      <c r="D8" s="314" t="s">
        <v>57</v>
      </c>
      <c r="E8" s="587" t="s">
        <v>17</v>
      </c>
      <c r="F8" s="588"/>
      <c r="G8" s="318" t="s">
        <v>12</v>
      </c>
      <c r="H8" s="282" t="s">
        <v>49</v>
      </c>
      <c r="I8" s="253" t="s">
        <v>51</v>
      </c>
      <c r="J8" s="253" t="s">
        <v>50</v>
      </c>
      <c r="K8" s="253" t="s">
        <v>52</v>
      </c>
      <c r="L8" s="253" t="s">
        <v>58</v>
      </c>
    </row>
    <row r="9" spans="1:17" ht="15.75">
      <c r="A9" s="304" t="s">
        <v>86</v>
      </c>
      <c r="B9" s="307" t="s">
        <v>133</v>
      </c>
      <c r="C9" s="311">
        <v>44297</v>
      </c>
      <c r="D9" s="311">
        <f>C9+2</f>
        <v>44299</v>
      </c>
      <c r="E9" s="494" t="s">
        <v>97</v>
      </c>
      <c r="F9" s="495" t="s">
        <v>151</v>
      </c>
      <c r="G9" s="321">
        <v>44254</v>
      </c>
      <c r="H9" s="322" t="s">
        <v>42</v>
      </c>
      <c r="I9" s="323">
        <f>G9+7</f>
        <v>44261</v>
      </c>
      <c r="J9" s="323">
        <f>G9+14</f>
        <v>44268</v>
      </c>
      <c r="K9" s="323">
        <f>G9+17</f>
        <v>44271</v>
      </c>
      <c r="L9" s="323">
        <f>G9+20</f>
        <v>44274</v>
      </c>
      <c r="M9" s="173" t="s">
        <v>79</v>
      </c>
      <c r="N9" s="327"/>
    </row>
    <row r="10" spans="1:17" ht="15.75">
      <c r="A10" s="305"/>
      <c r="B10" s="308"/>
      <c r="C10" s="312"/>
      <c r="D10" s="312"/>
      <c r="E10" s="384" t="s">
        <v>149</v>
      </c>
      <c r="F10" s="385" t="s">
        <v>132</v>
      </c>
      <c r="G10" s="319">
        <v>44252</v>
      </c>
      <c r="H10" s="317">
        <f>G10+14</f>
        <v>44266</v>
      </c>
      <c r="I10" s="320" t="s">
        <v>42</v>
      </c>
      <c r="J10" s="320">
        <f>G10+16</f>
        <v>44268</v>
      </c>
      <c r="K10" s="320">
        <f>G10+19</f>
        <v>44271</v>
      </c>
      <c r="L10" s="320">
        <f>G10+22</f>
        <v>44274</v>
      </c>
      <c r="M10" s="174" t="s">
        <v>80</v>
      </c>
      <c r="N10" s="327"/>
      <c r="Q10" s="327"/>
    </row>
    <row r="11" spans="1:17" ht="15">
      <c r="A11" s="304" t="s">
        <v>171</v>
      </c>
      <c r="B11" s="307" t="s">
        <v>132</v>
      </c>
      <c r="C11" s="311">
        <f>C9+7</f>
        <v>44304</v>
      </c>
      <c r="D11" s="311">
        <f>D9+7</f>
        <v>44306</v>
      </c>
      <c r="E11" s="415" t="s">
        <v>101</v>
      </c>
      <c r="F11" s="376" t="s">
        <v>142</v>
      </c>
      <c r="G11" s="355">
        <f>G9+7</f>
        <v>44261</v>
      </c>
      <c r="H11" s="356" t="s">
        <v>42</v>
      </c>
      <c r="I11" s="323">
        <f>G11+7</f>
        <v>44268</v>
      </c>
      <c r="J11" s="323">
        <f>G11+14</f>
        <v>44275</v>
      </c>
      <c r="K11" s="323">
        <f>G11+17</f>
        <v>44278</v>
      </c>
      <c r="L11" s="323">
        <f>G11+20</f>
        <v>44281</v>
      </c>
      <c r="M11" s="173"/>
    </row>
    <row r="12" spans="1:17" ht="15">
      <c r="A12" s="305"/>
      <c r="B12" s="308"/>
      <c r="C12" s="312"/>
      <c r="D12" s="312"/>
      <c r="E12" s="499" t="s">
        <v>136</v>
      </c>
      <c r="F12" s="498"/>
      <c r="G12" s="319">
        <f t="shared" ref="G12:G18" si="0">G10+7</f>
        <v>44259</v>
      </c>
      <c r="H12" s="317">
        <f>G12+14</f>
        <v>44273</v>
      </c>
      <c r="I12" s="320" t="s">
        <v>42</v>
      </c>
      <c r="J12" s="320">
        <f>G12+16</f>
        <v>44275</v>
      </c>
      <c r="K12" s="320">
        <f>G12+19</f>
        <v>44278</v>
      </c>
      <c r="L12" s="320">
        <f>G12+22</f>
        <v>44281</v>
      </c>
      <c r="M12" s="174"/>
    </row>
    <row r="13" spans="1:17" ht="15">
      <c r="A13" s="304" t="s">
        <v>139</v>
      </c>
      <c r="B13" s="307" t="s">
        <v>188</v>
      </c>
      <c r="C13" s="311">
        <f>C11+7</f>
        <v>44311</v>
      </c>
      <c r="D13" s="311">
        <f>D11+7</f>
        <v>44313</v>
      </c>
      <c r="E13" s="517" t="s">
        <v>136</v>
      </c>
      <c r="F13" s="518"/>
      <c r="G13" s="519">
        <f>G11+7</f>
        <v>44268</v>
      </c>
      <c r="H13" s="520" t="s">
        <v>42</v>
      </c>
      <c r="I13" s="521">
        <f>G13+7</f>
        <v>44275</v>
      </c>
      <c r="J13" s="521">
        <f>G13+14</f>
        <v>44282</v>
      </c>
      <c r="K13" s="521">
        <f>G13+17</f>
        <v>44285</v>
      </c>
      <c r="L13" s="521">
        <f>G13+20</f>
        <v>44288</v>
      </c>
      <c r="M13" s="173"/>
    </row>
    <row r="14" spans="1:17" ht="15">
      <c r="A14" s="305"/>
      <c r="B14" s="308"/>
      <c r="C14" s="312"/>
      <c r="D14" s="312"/>
      <c r="E14" s="460" t="s">
        <v>164</v>
      </c>
      <c r="F14" s="385" t="s">
        <v>132</v>
      </c>
      <c r="G14" s="351">
        <f t="shared" si="0"/>
        <v>44266</v>
      </c>
      <c r="H14" s="352">
        <f>G14+14</f>
        <v>44280</v>
      </c>
      <c r="I14" s="320" t="s">
        <v>42</v>
      </c>
      <c r="J14" s="320">
        <f>G14+16</f>
        <v>44282</v>
      </c>
      <c r="K14" s="320">
        <f>G14+19</f>
        <v>44285</v>
      </c>
      <c r="L14" s="320">
        <f>G14+22</f>
        <v>44288</v>
      </c>
      <c r="M14" s="174"/>
    </row>
    <row r="15" spans="1:17" ht="15">
      <c r="A15" s="304" t="s">
        <v>86</v>
      </c>
      <c r="B15" s="307" t="s">
        <v>189</v>
      </c>
      <c r="C15" s="311">
        <f>C13+7</f>
        <v>44318</v>
      </c>
      <c r="D15" s="311">
        <f>D13+7</f>
        <v>44320</v>
      </c>
      <c r="E15" s="496" t="s">
        <v>131</v>
      </c>
      <c r="F15" s="495" t="s">
        <v>150</v>
      </c>
      <c r="G15" s="321">
        <f>G13+7</f>
        <v>44275</v>
      </c>
      <c r="H15" s="322" t="s">
        <v>42</v>
      </c>
      <c r="I15" s="323">
        <f>G15+7</f>
        <v>44282</v>
      </c>
      <c r="J15" s="323">
        <f>G15+14</f>
        <v>44289</v>
      </c>
      <c r="K15" s="323">
        <f>G15+17</f>
        <v>44292</v>
      </c>
      <c r="L15" s="323">
        <f>G15+20</f>
        <v>44295</v>
      </c>
      <c r="M15" s="173"/>
    </row>
    <row r="16" spans="1:17" ht="15">
      <c r="A16" s="305"/>
      <c r="B16" s="308"/>
      <c r="C16" s="312"/>
      <c r="D16" s="312"/>
      <c r="E16" s="384" t="s">
        <v>94</v>
      </c>
      <c r="F16" s="385" t="s">
        <v>165</v>
      </c>
      <c r="G16" s="319">
        <f t="shared" si="0"/>
        <v>44273</v>
      </c>
      <c r="H16" s="317">
        <f>G16+14</f>
        <v>44287</v>
      </c>
      <c r="I16" s="320" t="s">
        <v>42</v>
      </c>
      <c r="J16" s="320">
        <f>G16+16</f>
        <v>44289</v>
      </c>
      <c r="K16" s="320">
        <f>G16+19</f>
        <v>44292</v>
      </c>
      <c r="L16" s="320">
        <f>G16+22</f>
        <v>44295</v>
      </c>
      <c r="M16" s="174"/>
    </row>
    <row r="17" spans="1:13" ht="15">
      <c r="A17" s="306" t="s">
        <v>171</v>
      </c>
      <c r="B17" s="309" t="s">
        <v>133</v>
      </c>
      <c r="C17" s="313">
        <f>C15+7</f>
        <v>44325</v>
      </c>
      <c r="D17" s="313">
        <f>D15+7</f>
        <v>44327</v>
      </c>
      <c r="E17" s="415" t="s">
        <v>169</v>
      </c>
      <c r="F17" s="376" t="s">
        <v>170</v>
      </c>
      <c r="G17" s="355">
        <f>G15+7</f>
        <v>44282</v>
      </c>
      <c r="H17" s="356" t="s">
        <v>42</v>
      </c>
      <c r="I17" s="323">
        <f>G17+7</f>
        <v>44289</v>
      </c>
      <c r="J17" s="323">
        <f>G17+14</f>
        <v>44296</v>
      </c>
      <c r="K17" s="323">
        <f>G17+17</f>
        <v>44299</v>
      </c>
      <c r="L17" s="323">
        <f>G17+20</f>
        <v>44302</v>
      </c>
      <c r="M17" s="173"/>
    </row>
    <row r="18" spans="1:13" ht="15">
      <c r="A18" s="305"/>
      <c r="B18" s="308"/>
      <c r="C18" s="312"/>
      <c r="D18" s="312"/>
      <c r="E18" s="497" t="s">
        <v>95</v>
      </c>
      <c r="F18" s="498" t="s">
        <v>166</v>
      </c>
      <c r="G18" s="351">
        <f t="shared" si="0"/>
        <v>44280</v>
      </c>
      <c r="H18" s="352">
        <f>G18+14</f>
        <v>44294</v>
      </c>
      <c r="I18" s="320" t="s">
        <v>42</v>
      </c>
      <c r="J18" s="320">
        <f>G18+16</f>
        <v>44296</v>
      </c>
      <c r="K18" s="320">
        <f>G18+19</f>
        <v>44299</v>
      </c>
      <c r="L18" s="320">
        <f>G18+22</f>
        <v>44302</v>
      </c>
      <c r="M18" s="174"/>
    </row>
    <row r="19" spans="1:13" ht="15">
      <c r="A19" s="303"/>
      <c r="B19" s="150"/>
      <c r="C19" s="151"/>
      <c r="D19" s="151"/>
      <c r="E19" s="151"/>
      <c r="F19" s="151"/>
      <c r="G19" s="151"/>
      <c r="H19" s="151"/>
      <c r="I19" s="151"/>
      <c r="J19" s="151"/>
    </row>
    <row r="20" spans="1:13">
      <c r="I20" s="145"/>
      <c r="L20" s="175" t="s">
        <v>25</v>
      </c>
    </row>
    <row r="21" spans="1:13" ht="15">
      <c r="A21" s="82" t="s">
        <v>26</v>
      </c>
      <c r="B21" s="82"/>
      <c r="C21" s="77"/>
      <c r="D21" s="80"/>
      <c r="E21" s="80"/>
      <c r="F21" s="80"/>
      <c r="G21" s="80"/>
      <c r="H21" s="80"/>
      <c r="I21" s="80"/>
      <c r="J21" s="80"/>
      <c r="K21" s="83"/>
      <c r="L21" s="92"/>
    </row>
    <row r="22" spans="1:13" ht="15">
      <c r="A22" s="582" t="s">
        <v>59</v>
      </c>
      <c r="B22" s="85"/>
      <c r="C22" s="86"/>
      <c r="D22" s="87"/>
      <c r="E22" s="87"/>
      <c r="F22" s="87"/>
      <c r="G22" s="87"/>
      <c r="H22" s="87"/>
      <c r="I22" s="87"/>
      <c r="J22" s="87"/>
      <c r="K22" s="88"/>
      <c r="L22" s="89"/>
    </row>
    <row r="23" spans="1:13" ht="15">
      <c r="A23" s="582"/>
      <c r="B23" s="141"/>
      <c r="C23" s="142"/>
      <c r="D23" s="87"/>
      <c r="E23" s="87"/>
      <c r="F23" s="87"/>
      <c r="G23" s="87"/>
      <c r="H23" s="87"/>
      <c r="I23" s="87"/>
      <c r="J23" s="87"/>
      <c r="K23" s="97"/>
      <c r="L23" s="83"/>
    </row>
    <row r="24" spans="1:13" ht="15">
      <c r="A24" s="140"/>
      <c r="B24" s="141"/>
      <c r="C24" s="142"/>
      <c r="D24" s="87"/>
      <c r="E24" s="87"/>
      <c r="F24" s="87"/>
      <c r="G24" s="87"/>
      <c r="H24" s="87"/>
      <c r="I24" s="87"/>
      <c r="J24" s="87"/>
      <c r="K24" s="97"/>
      <c r="L24" s="83"/>
    </row>
    <row r="25" spans="1:13" ht="15">
      <c r="A25" s="50" t="s">
        <v>71</v>
      </c>
      <c r="B25" s="98"/>
      <c r="C25" s="99"/>
      <c r="D25" s="100"/>
      <c r="E25" s="100"/>
      <c r="F25" s="100"/>
      <c r="G25" s="100"/>
      <c r="H25" s="100"/>
      <c r="I25" s="101"/>
      <c r="J25" s="101"/>
      <c r="K25" s="79"/>
      <c r="L25" s="89"/>
    </row>
    <row r="26" spans="1:13" ht="15">
      <c r="A26" s="50" t="s">
        <v>72</v>
      </c>
      <c r="B26" s="102"/>
      <c r="C26" s="103"/>
      <c r="D26" s="104"/>
      <c r="E26" s="104"/>
      <c r="F26" s="104"/>
      <c r="G26" s="104"/>
      <c r="H26" s="104"/>
      <c r="I26" s="105"/>
      <c r="J26" s="105"/>
      <c r="K26" s="88"/>
      <c r="L26" s="83"/>
    </row>
    <row r="27" spans="1:13" ht="14.25" customHeight="1">
      <c r="A27" s="106"/>
      <c r="B27" s="106"/>
      <c r="C27" s="106"/>
      <c r="D27" s="106"/>
      <c r="E27" s="106"/>
      <c r="F27" s="106"/>
      <c r="G27" s="106"/>
      <c r="H27" s="145"/>
      <c r="I27" s="145"/>
      <c r="J27" s="126"/>
      <c r="K27" s="126"/>
      <c r="L27" s="126"/>
      <c r="M27" s="126"/>
    </row>
    <row r="28" spans="1:13">
      <c r="H28" s="145"/>
      <c r="I28" s="145"/>
      <c r="J28" s="145"/>
      <c r="L28" s="145"/>
    </row>
    <row r="29" spans="1:13">
      <c r="H29" s="145"/>
      <c r="I29" s="145"/>
      <c r="J29" s="145"/>
      <c r="L29" s="145"/>
    </row>
    <row r="30" spans="1:13">
      <c r="H30" s="145"/>
      <c r="I30" s="145"/>
      <c r="J30" s="145"/>
      <c r="L30" s="145"/>
    </row>
    <row r="31" spans="1:13">
      <c r="H31" s="145"/>
      <c r="I31" s="145"/>
      <c r="J31" s="145"/>
      <c r="L31" s="145"/>
    </row>
    <row r="32" spans="1:13">
      <c r="H32" s="145"/>
      <c r="I32" s="145"/>
      <c r="J32" s="145"/>
      <c r="L32" s="145"/>
    </row>
    <row r="33" spans="8:12">
      <c r="H33" s="145"/>
      <c r="I33" s="145"/>
      <c r="J33" s="145"/>
      <c r="L33" s="145"/>
    </row>
    <row r="34" spans="8:12">
      <c r="H34" s="145"/>
      <c r="I34" s="145"/>
      <c r="J34" s="145"/>
      <c r="L34" s="145"/>
    </row>
    <row r="35" spans="8:12">
      <c r="H35" s="145"/>
      <c r="I35" s="145"/>
      <c r="J35" s="145"/>
      <c r="L35" s="145"/>
    </row>
    <row r="36" spans="8:12">
      <c r="H36" s="145"/>
      <c r="I36" s="145"/>
      <c r="J36" s="145"/>
      <c r="L36" s="145"/>
    </row>
  </sheetData>
  <mergeCells count="8">
    <mergeCell ref="A22:A23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/>
  </hyperlinks>
  <pageMargins left="1.2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zoomScale="80" zoomScaleNormal="80" workbookViewId="0">
      <selection activeCell="H16" sqref="H16"/>
    </sheetView>
  </sheetViews>
  <sheetFormatPr defaultColWidth="8" defaultRowHeight="14.25"/>
  <cols>
    <col min="1" max="1" width="17.625" style="106" customWidth="1"/>
    <col min="2" max="2" width="11.25" style="106" customWidth="1"/>
    <col min="3" max="4" width="6.75" style="106" customWidth="1"/>
    <col min="5" max="5" width="5.375" style="106" customWidth="1"/>
    <col min="6" max="6" width="8.875" style="106" customWidth="1"/>
    <col min="7" max="7" width="19" style="106" customWidth="1"/>
    <col min="8" max="8" width="11.25" style="126" bestFit="1" customWidth="1"/>
    <col min="9" max="9" width="18.25" style="126" bestFit="1" customWidth="1"/>
    <col min="10" max="10" width="10.5" style="126" customWidth="1"/>
    <col min="11" max="11" width="25.125" style="144" customWidth="1"/>
    <col min="12" max="12" width="6.125" style="126" bestFit="1" customWidth="1"/>
    <col min="13" max="13" width="5" style="126" bestFit="1" customWidth="1"/>
    <col min="14" max="14" width="7.375" style="126" bestFit="1" customWidth="1"/>
    <col min="15" max="15" width="4.625" style="126" bestFit="1" customWidth="1"/>
    <col min="16" max="16" width="3.25" style="341" bestFit="1" customWidth="1"/>
    <col min="17" max="17" width="17" style="106" customWidth="1"/>
    <col min="18" max="16384" width="8" style="106"/>
  </cols>
  <sheetData>
    <row r="1" spans="1:17" ht="18">
      <c r="A1" s="214"/>
      <c r="B1" s="533" t="s">
        <v>0</v>
      </c>
      <c r="C1" s="533"/>
      <c r="D1" s="533"/>
      <c r="E1" s="533"/>
      <c r="F1" s="533"/>
      <c r="G1" s="533"/>
      <c r="H1" s="533"/>
      <c r="I1" s="533"/>
      <c r="J1" s="533"/>
      <c r="K1" s="533"/>
      <c r="L1" s="214"/>
      <c r="M1" s="214"/>
      <c r="N1" s="214"/>
      <c r="O1" s="214"/>
      <c r="P1" s="332"/>
      <c r="Q1" s="119"/>
    </row>
    <row r="2" spans="1:17" ht="15" customHeight="1">
      <c r="A2" s="213"/>
      <c r="B2" s="594" t="s">
        <v>82</v>
      </c>
      <c r="C2" s="594"/>
      <c r="D2" s="594"/>
      <c r="E2" s="594"/>
      <c r="F2" s="594"/>
      <c r="G2" s="594"/>
      <c r="H2" s="594"/>
      <c r="I2" s="594"/>
      <c r="J2" s="594"/>
      <c r="K2" s="594"/>
      <c r="L2" s="213"/>
      <c r="M2" s="213"/>
      <c r="N2" s="213"/>
      <c r="O2" s="213"/>
      <c r="P2" s="333"/>
      <c r="Q2" s="119"/>
    </row>
    <row r="3" spans="1:17" ht="15">
      <c r="A3" s="215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120"/>
    </row>
    <row r="4" spans="1:17" ht="15">
      <c r="A4" s="216"/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120"/>
    </row>
    <row r="5" spans="1:17" ht="18" customHeight="1">
      <c r="H5" s="106"/>
      <c r="I5" s="106"/>
      <c r="J5" s="106"/>
      <c r="K5" s="106"/>
      <c r="L5" s="106"/>
      <c r="M5" s="106"/>
      <c r="N5" s="106"/>
      <c r="O5" s="106"/>
      <c r="P5" s="334"/>
    </row>
    <row r="6" spans="1:17" ht="15">
      <c r="A6" s="201" t="s">
        <v>10</v>
      </c>
      <c r="B6" s="122"/>
      <c r="C6" s="122"/>
      <c r="D6" s="122"/>
      <c r="E6" s="122"/>
      <c r="F6" s="122"/>
      <c r="G6" s="122"/>
      <c r="H6" s="123"/>
      <c r="I6" s="124"/>
      <c r="J6" s="124"/>
      <c r="K6" s="125"/>
      <c r="L6" s="124"/>
      <c r="M6" s="124"/>
      <c r="O6" s="127"/>
      <c r="P6" s="335"/>
    </row>
    <row r="7" spans="1:17" ht="15" customHeight="1">
      <c r="A7" s="540" t="s">
        <v>43</v>
      </c>
      <c r="B7" s="597"/>
      <c r="C7" s="604" t="s">
        <v>32</v>
      </c>
      <c r="D7" s="604"/>
      <c r="E7" s="604"/>
      <c r="F7" s="416" t="s">
        <v>12</v>
      </c>
      <c r="G7" s="540" t="s">
        <v>13</v>
      </c>
      <c r="H7" s="597"/>
      <c r="I7" s="343" t="s">
        <v>44</v>
      </c>
      <c r="J7" s="597" t="s">
        <v>45</v>
      </c>
      <c r="K7" s="600"/>
      <c r="L7" s="133"/>
      <c r="M7" s="133"/>
      <c r="N7" s="133"/>
      <c r="O7" s="133"/>
      <c r="P7" s="336"/>
      <c r="Q7" s="114"/>
    </row>
    <row r="8" spans="1:17" ht="15" customHeight="1">
      <c r="A8" s="542"/>
      <c r="B8" s="543"/>
      <c r="C8" s="605" t="s">
        <v>15</v>
      </c>
      <c r="D8" s="606"/>
      <c r="E8" s="607"/>
      <c r="F8" s="543" t="s">
        <v>46</v>
      </c>
      <c r="G8" s="542" t="s">
        <v>33</v>
      </c>
      <c r="H8" s="543"/>
      <c r="I8" s="601" t="s">
        <v>12</v>
      </c>
      <c r="J8" s="267" t="s">
        <v>35</v>
      </c>
      <c r="K8" s="602" t="s">
        <v>47</v>
      </c>
      <c r="L8" s="595"/>
      <c r="M8" s="115"/>
      <c r="N8" s="115"/>
      <c r="O8" s="115"/>
      <c r="P8" s="337"/>
      <c r="Q8" s="114"/>
    </row>
    <row r="9" spans="1:17" ht="15">
      <c r="A9" s="542"/>
      <c r="B9" s="543"/>
      <c r="C9" s="608"/>
      <c r="D9" s="609"/>
      <c r="E9" s="610"/>
      <c r="F9" s="543"/>
      <c r="G9" s="544"/>
      <c r="H9" s="545"/>
      <c r="I9" s="601"/>
      <c r="J9" s="268" t="s">
        <v>40</v>
      </c>
      <c r="K9" s="603"/>
      <c r="L9" s="596"/>
      <c r="M9" s="115"/>
      <c r="N9" s="115"/>
      <c r="O9" s="115"/>
      <c r="P9" s="337"/>
      <c r="Q9" s="114"/>
    </row>
    <row r="10" spans="1:17" ht="15.75">
      <c r="A10" s="431" t="s">
        <v>139</v>
      </c>
      <c r="B10" s="432" t="s">
        <v>141</v>
      </c>
      <c r="C10" s="592">
        <f>'RED SEA VIA SIN'!D10</f>
        <v>44297</v>
      </c>
      <c r="D10" s="593"/>
      <c r="E10" s="433" t="s">
        <v>23</v>
      </c>
      <c r="F10" s="433">
        <f>C10+4</f>
        <v>44301</v>
      </c>
      <c r="G10" s="435"/>
      <c r="H10" s="430"/>
      <c r="I10" s="434"/>
      <c r="J10" s="434"/>
      <c r="K10" s="434"/>
      <c r="L10" s="127" t="s">
        <v>91</v>
      </c>
      <c r="M10" s="327"/>
      <c r="N10" s="116"/>
      <c r="O10" s="327"/>
      <c r="P10" s="338"/>
      <c r="Q10" s="135"/>
    </row>
    <row r="11" spans="1:17" ht="15">
      <c r="A11" s="431" t="s">
        <v>86</v>
      </c>
      <c r="B11" s="432" t="s">
        <v>153</v>
      </c>
      <c r="C11" s="592">
        <f>C10+7</f>
        <v>44304</v>
      </c>
      <c r="D11" s="593"/>
      <c r="E11" s="433" t="s">
        <v>23</v>
      </c>
      <c r="F11" s="433">
        <f>F10+7</f>
        <v>44308</v>
      </c>
      <c r="G11" s="435" t="s">
        <v>175</v>
      </c>
      <c r="H11" s="430" t="s">
        <v>176</v>
      </c>
      <c r="I11" s="436">
        <v>44250</v>
      </c>
      <c r="J11" s="436">
        <f>I11+8</f>
        <v>44258</v>
      </c>
      <c r="K11" s="436">
        <f>I11+11</f>
        <v>44261</v>
      </c>
      <c r="L11" s="107"/>
      <c r="M11" s="116"/>
      <c r="N11" s="116"/>
      <c r="O11" s="116"/>
      <c r="P11" s="338"/>
      <c r="Q11" s="135"/>
    </row>
    <row r="12" spans="1:17" ht="15">
      <c r="A12" s="431" t="s">
        <v>171</v>
      </c>
      <c r="B12" s="432" t="s">
        <v>140</v>
      </c>
      <c r="C12" s="592">
        <f>C11+7</f>
        <v>44311</v>
      </c>
      <c r="D12" s="593"/>
      <c r="E12" s="433" t="s">
        <v>23</v>
      </c>
      <c r="F12" s="433">
        <f>F11+7</f>
        <v>44315</v>
      </c>
      <c r="G12" s="435"/>
      <c r="H12" s="430"/>
      <c r="I12" s="434"/>
      <c r="J12" s="436"/>
      <c r="K12" s="436"/>
      <c r="L12" s="134"/>
      <c r="M12" s="116"/>
      <c r="N12" s="116"/>
      <c r="O12" s="116"/>
      <c r="P12" s="338"/>
      <c r="Q12" s="135"/>
    </row>
    <row r="13" spans="1:17" ht="15">
      <c r="A13" s="431" t="s">
        <v>139</v>
      </c>
      <c r="B13" s="432" t="s">
        <v>154</v>
      </c>
      <c r="C13" s="592">
        <f>C12+7</f>
        <v>44318</v>
      </c>
      <c r="D13" s="593"/>
      <c r="E13" s="433" t="s">
        <v>23</v>
      </c>
      <c r="F13" s="433">
        <f>F12+7</f>
        <v>44322</v>
      </c>
      <c r="G13" s="435" t="s">
        <v>177</v>
      </c>
      <c r="H13" s="430" t="s">
        <v>178</v>
      </c>
      <c r="I13" s="434">
        <v>44263</v>
      </c>
      <c r="J13" s="436">
        <f t="shared" ref="J13" si="0">I13+8</f>
        <v>44271</v>
      </c>
      <c r="K13" s="436">
        <f t="shared" ref="K13" si="1">I13+11</f>
        <v>44274</v>
      </c>
      <c r="L13" s="134"/>
      <c r="M13" s="116"/>
      <c r="N13" s="116"/>
      <c r="O13" s="116"/>
      <c r="P13" s="338"/>
      <c r="Q13" s="114"/>
    </row>
    <row r="14" spans="1:17" ht="15">
      <c r="A14" s="306" t="s">
        <v>86</v>
      </c>
      <c r="B14" s="309" t="s">
        <v>132</v>
      </c>
      <c r="C14" s="592">
        <f>C13+7</f>
        <v>44325</v>
      </c>
      <c r="D14" s="593"/>
      <c r="E14" s="433" t="s">
        <v>23</v>
      </c>
      <c r="F14" s="433">
        <f>F13+7</f>
        <v>44329</v>
      </c>
      <c r="G14" s="435"/>
      <c r="H14" s="430"/>
      <c r="I14" s="434"/>
      <c r="J14" s="434"/>
      <c r="K14" s="434"/>
      <c r="L14" s="134"/>
      <c r="M14" s="116"/>
      <c r="N14" s="117"/>
      <c r="O14" s="116"/>
      <c r="P14" s="338"/>
      <c r="Q14" s="114"/>
    </row>
    <row r="15" spans="1:17" ht="15">
      <c r="A15" s="431" t="s">
        <v>136</v>
      </c>
      <c r="B15" s="432"/>
      <c r="C15" s="592">
        <f>C14+7</f>
        <v>44332</v>
      </c>
      <c r="D15" s="593"/>
      <c r="E15" s="459" t="s">
        <v>23</v>
      </c>
      <c r="F15" s="459">
        <f>F14+7</f>
        <v>44336</v>
      </c>
      <c r="G15" s="437" t="s">
        <v>179</v>
      </c>
      <c r="H15" s="438" t="s">
        <v>180</v>
      </c>
      <c r="I15" s="434">
        <v>44256</v>
      </c>
      <c r="J15" s="434">
        <f>I15+8</f>
        <v>44264</v>
      </c>
      <c r="K15" s="434">
        <f>I15+11</f>
        <v>44267</v>
      </c>
      <c r="L15" s="118"/>
      <c r="M15" s="118"/>
      <c r="N15" s="118"/>
      <c r="O15" s="118"/>
      <c r="P15" s="339"/>
      <c r="Q15" s="114"/>
    </row>
    <row r="16" spans="1:17" ht="15">
      <c r="B16" s="82"/>
      <c r="C16" s="137"/>
      <c r="D16" s="77"/>
      <c r="E16" s="80"/>
      <c r="F16" s="80"/>
      <c r="G16" s="83"/>
      <c r="H16" s="207"/>
      <c r="I16" s="92"/>
      <c r="J16" s="51"/>
      <c r="K16" s="76" t="s">
        <v>25</v>
      </c>
      <c r="L16" s="51"/>
      <c r="M16" s="51"/>
      <c r="N16" s="51"/>
      <c r="O16" s="51"/>
      <c r="P16" s="340"/>
    </row>
    <row r="17" spans="1:16" ht="15">
      <c r="A17" s="82" t="s">
        <v>26</v>
      </c>
      <c r="B17" s="81"/>
      <c r="C17" s="81"/>
      <c r="D17" s="93"/>
      <c r="E17" s="93"/>
      <c r="F17" s="93"/>
      <c r="G17" s="83"/>
      <c r="H17" s="207"/>
      <c r="I17" s="92"/>
      <c r="J17" s="51"/>
      <c r="K17" s="84"/>
      <c r="L17" s="51"/>
      <c r="M17" s="51"/>
      <c r="N17" s="51"/>
      <c r="O17" s="51"/>
      <c r="P17" s="340"/>
    </row>
    <row r="18" spans="1:16" ht="15">
      <c r="A18" s="283" t="s">
        <v>27</v>
      </c>
      <c r="B18" s="141"/>
      <c r="C18" s="141"/>
      <c r="D18" s="142"/>
      <c r="E18" s="87"/>
      <c r="F18" s="87"/>
      <c r="G18" s="97"/>
      <c r="H18" s="209"/>
      <c r="I18" s="83"/>
      <c r="J18" s="51"/>
      <c r="K18" s="84"/>
      <c r="L18" s="51"/>
      <c r="M18" s="51"/>
      <c r="N18" s="51"/>
      <c r="O18" s="51"/>
      <c r="P18" s="340"/>
    </row>
    <row r="19" spans="1:16" ht="15">
      <c r="A19" s="324"/>
      <c r="B19" s="141"/>
      <c r="C19" s="141"/>
      <c r="D19" s="142"/>
      <c r="E19" s="87"/>
      <c r="F19" s="87"/>
      <c r="G19" s="97"/>
      <c r="H19" s="209"/>
      <c r="I19" s="83"/>
      <c r="J19" s="51"/>
      <c r="K19" s="84"/>
      <c r="L19" s="51"/>
      <c r="M19" s="51"/>
      <c r="N19" s="51"/>
      <c r="O19" s="51"/>
      <c r="P19" s="340"/>
    </row>
    <row r="20" spans="1:16" ht="15">
      <c r="A20" s="50" t="s">
        <v>71</v>
      </c>
      <c r="B20" s="98"/>
      <c r="C20" s="98"/>
      <c r="D20" s="99"/>
      <c r="E20" s="100"/>
      <c r="F20" s="101"/>
      <c r="G20" s="79"/>
      <c r="H20" s="210"/>
      <c r="I20" s="89"/>
      <c r="J20" s="51"/>
      <c r="K20" s="84"/>
      <c r="L20" s="51"/>
      <c r="M20" s="51"/>
      <c r="N20" s="51"/>
      <c r="O20" s="51"/>
      <c r="P20" s="340"/>
    </row>
    <row r="21" spans="1:16" ht="15">
      <c r="A21" s="50" t="s">
        <v>72</v>
      </c>
      <c r="B21" s="102"/>
      <c r="C21" s="143"/>
      <c r="D21" s="103"/>
      <c r="E21" s="104"/>
      <c r="F21" s="105"/>
      <c r="G21" s="88"/>
      <c r="H21" s="208"/>
      <c r="I21" s="83"/>
      <c r="J21" s="51"/>
      <c r="K21" s="84"/>
      <c r="L21" s="51"/>
      <c r="M21" s="51"/>
      <c r="N21" s="51"/>
      <c r="O21" s="51"/>
      <c r="P21" s="340"/>
    </row>
  </sheetData>
  <mergeCells count="20"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  <mergeCell ref="C15:D15"/>
    <mergeCell ref="C12:D12"/>
    <mergeCell ref="C13:D13"/>
    <mergeCell ref="C14:D14"/>
    <mergeCell ref="B1:K1"/>
    <mergeCell ref="B2:K2"/>
  </mergeCells>
  <hyperlinks>
    <hyperlink ref="A6" location="MENU!A1" display="BACK TO MENU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19" sqref="D19"/>
    </sheetView>
  </sheetViews>
  <sheetFormatPr defaultColWidth="8" defaultRowHeight="14.25"/>
  <cols>
    <col min="1" max="1" width="39.5" style="180" customWidth="1"/>
    <col min="2" max="2" width="10.75" style="198" customWidth="1"/>
    <col min="3" max="3" width="14.5" style="198" customWidth="1"/>
    <col min="4" max="4" width="31.875" style="198" bestFit="1" customWidth="1"/>
    <col min="5" max="5" width="14.5" style="198" customWidth="1"/>
    <col min="6" max="6" width="13.75" style="199" bestFit="1" customWidth="1"/>
    <col min="7" max="7" width="17.625" style="199" bestFit="1" customWidth="1"/>
    <col min="8" max="8" width="20.125" style="199" customWidth="1"/>
    <col min="9" max="9" width="19.125" style="84" customWidth="1"/>
    <col min="10" max="10" width="13.375" style="184" customWidth="1"/>
    <col min="11" max="11" width="15.125" style="184" customWidth="1"/>
    <col min="12" max="12" width="14.75" style="84" customWidth="1"/>
    <col min="13" max="13" width="4.625" style="180" bestFit="1" customWidth="1"/>
    <col min="14" max="16384" width="8" style="84"/>
  </cols>
  <sheetData>
    <row r="1" spans="1:13" ht="18">
      <c r="A1" s="211"/>
      <c r="B1" s="555" t="s">
        <v>0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211"/>
    </row>
    <row r="2" spans="1:13" ht="18">
      <c r="A2" s="211"/>
      <c r="B2" s="577" t="s">
        <v>102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211"/>
    </row>
    <row r="3" spans="1:13" ht="18">
      <c r="A3" s="176"/>
      <c r="B3" s="177"/>
      <c r="C3" s="177"/>
      <c r="D3" s="177"/>
      <c r="E3" s="177"/>
      <c r="F3" s="178"/>
      <c r="G3" s="468" t="s">
        <v>103</v>
      </c>
      <c r="H3" s="178"/>
      <c r="I3" s="179"/>
      <c r="J3" s="179"/>
      <c r="K3" s="179"/>
    </row>
    <row r="4" spans="1:13" ht="15">
      <c r="B4" s="181"/>
      <c r="C4" s="181"/>
      <c r="D4" s="181"/>
      <c r="E4" s="181"/>
      <c r="F4" s="580"/>
      <c r="G4" s="580"/>
      <c r="H4" s="580"/>
      <c r="I4" s="580"/>
      <c r="J4" s="580"/>
      <c r="K4" s="182"/>
    </row>
    <row r="5" spans="1:13" ht="15">
      <c r="A5" s="84"/>
      <c r="B5" s="181"/>
      <c r="C5" s="181"/>
      <c r="D5" s="181"/>
      <c r="E5" s="181"/>
      <c r="F5" s="183"/>
      <c r="G5" s="183"/>
      <c r="H5" s="183"/>
      <c r="L5" s="185"/>
    </row>
    <row r="6" spans="1:13" ht="15">
      <c r="A6" s="203" t="s">
        <v>10</v>
      </c>
      <c r="B6" s="181"/>
      <c r="C6" s="181"/>
      <c r="D6" s="181"/>
      <c r="E6" s="181"/>
      <c r="F6" s="183"/>
      <c r="G6" s="183"/>
      <c r="H6" s="183"/>
      <c r="L6" s="185"/>
    </row>
    <row r="7" spans="1:13" ht="15">
      <c r="A7" s="203"/>
      <c r="B7" s="181"/>
      <c r="C7" s="181"/>
      <c r="D7" s="181"/>
      <c r="E7" s="181"/>
      <c r="F7" s="183"/>
      <c r="G7" s="183"/>
      <c r="H7" s="183"/>
      <c r="L7" s="185"/>
    </row>
    <row r="8" spans="1:13" ht="15.75">
      <c r="A8" s="469"/>
      <c r="B8" s="470" t="s">
        <v>104</v>
      </c>
      <c r="C8" s="470" t="s">
        <v>105</v>
      </c>
      <c r="D8" s="614" t="s">
        <v>106</v>
      </c>
      <c r="E8" s="614" t="s">
        <v>107</v>
      </c>
      <c r="F8" s="615" t="s">
        <v>12</v>
      </c>
      <c r="G8" s="615"/>
      <c r="H8" s="615"/>
      <c r="I8" s="615"/>
      <c r="L8" s="185"/>
    </row>
    <row r="9" spans="1:13" ht="15.75">
      <c r="A9" s="469"/>
      <c r="B9" s="469" t="s">
        <v>108</v>
      </c>
      <c r="C9" s="470" t="s">
        <v>109</v>
      </c>
      <c r="D9" s="614"/>
      <c r="E9" s="614"/>
      <c r="F9" s="471" t="s">
        <v>110</v>
      </c>
      <c r="G9" s="471" t="s">
        <v>111</v>
      </c>
      <c r="H9" s="472" t="s">
        <v>112</v>
      </c>
      <c r="I9" s="471" t="s">
        <v>113</v>
      </c>
      <c r="L9" s="185"/>
    </row>
    <row r="10" spans="1:13" ht="15.75">
      <c r="A10" s="469" t="s">
        <v>114</v>
      </c>
      <c r="B10" s="469" t="s">
        <v>115</v>
      </c>
      <c r="C10" s="469" t="s">
        <v>87</v>
      </c>
      <c r="D10" s="614"/>
      <c r="E10" s="470" t="s">
        <v>116</v>
      </c>
      <c r="F10" s="469" t="s">
        <v>117</v>
      </c>
      <c r="G10" s="469" t="s">
        <v>118</v>
      </c>
      <c r="H10" s="469" t="s">
        <v>119</v>
      </c>
      <c r="I10" s="469" t="s">
        <v>120</v>
      </c>
      <c r="L10" s="185"/>
    </row>
    <row r="11" spans="1:13" ht="15.75">
      <c r="A11" s="473" t="s">
        <v>239</v>
      </c>
      <c r="B11" s="513" t="s">
        <v>181</v>
      </c>
      <c r="C11" s="474">
        <v>44296</v>
      </c>
      <c r="D11" s="516" t="s">
        <v>246</v>
      </c>
      <c r="E11" s="474">
        <v>44296</v>
      </c>
      <c r="F11" s="475">
        <f>E11+8</f>
        <v>44304</v>
      </c>
      <c r="G11" s="475">
        <f>E11+11</f>
        <v>44307</v>
      </c>
      <c r="H11" s="475">
        <f>E11+14</f>
        <v>44310</v>
      </c>
      <c r="I11" s="475">
        <f>E11+18</f>
        <v>44314</v>
      </c>
      <c r="L11" s="185"/>
    </row>
    <row r="12" spans="1:13" ht="15.75">
      <c r="A12" s="514" t="s">
        <v>240</v>
      </c>
      <c r="B12" s="515" t="s">
        <v>241</v>
      </c>
      <c r="C12" s="474">
        <f>C11+7</f>
        <v>44303</v>
      </c>
      <c r="D12" s="613" t="s">
        <v>136</v>
      </c>
      <c r="E12" s="613">
        <f>E11+7</f>
        <v>44303</v>
      </c>
      <c r="F12" s="611">
        <f>E12+8</f>
        <v>44311</v>
      </c>
      <c r="G12" s="611">
        <f>E12+11</f>
        <v>44314</v>
      </c>
      <c r="H12" s="611">
        <f>E12+14</f>
        <v>44317</v>
      </c>
      <c r="I12" s="611">
        <f>E12+18</f>
        <v>44321</v>
      </c>
      <c r="L12" s="185"/>
    </row>
    <row r="13" spans="1:13" ht="15.75">
      <c r="A13" s="473" t="s">
        <v>239</v>
      </c>
      <c r="B13" s="513" t="s">
        <v>182</v>
      </c>
      <c r="C13" s="474">
        <f t="shared" ref="C13:C18" si="0">C12+7</f>
        <v>44310</v>
      </c>
      <c r="D13" s="613"/>
      <c r="E13" s="613"/>
      <c r="F13" s="611"/>
      <c r="G13" s="611"/>
      <c r="H13" s="611"/>
      <c r="I13" s="611"/>
      <c r="L13" s="185"/>
    </row>
    <row r="14" spans="1:13" ht="15.75">
      <c r="A14" s="514" t="s">
        <v>240</v>
      </c>
      <c r="B14" s="515" t="s">
        <v>242</v>
      </c>
      <c r="C14" s="474">
        <f t="shared" si="0"/>
        <v>44317</v>
      </c>
      <c r="D14" s="612" t="s">
        <v>184</v>
      </c>
      <c r="E14" s="613">
        <f>E12+7</f>
        <v>44310</v>
      </c>
      <c r="F14" s="611">
        <f>E14+8</f>
        <v>44318</v>
      </c>
      <c r="G14" s="611">
        <f>E14+11</f>
        <v>44321</v>
      </c>
      <c r="H14" s="611">
        <f>E14+14</f>
        <v>44324</v>
      </c>
      <c r="I14" s="611">
        <f>E14+18</f>
        <v>44328</v>
      </c>
      <c r="L14" s="185"/>
    </row>
    <row r="15" spans="1:13" ht="15.75">
      <c r="A15" s="473" t="s">
        <v>121</v>
      </c>
      <c r="B15" s="513" t="s">
        <v>183</v>
      </c>
      <c r="C15" s="474">
        <f t="shared" si="0"/>
        <v>44324</v>
      </c>
      <c r="D15" s="613"/>
      <c r="E15" s="613"/>
      <c r="F15" s="611"/>
      <c r="G15" s="611"/>
      <c r="H15" s="611"/>
      <c r="I15" s="611"/>
      <c r="L15" s="185"/>
    </row>
    <row r="16" spans="1:13" ht="15.75">
      <c r="A16" s="514" t="s">
        <v>240</v>
      </c>
      <c r="B16" s="515" t="s">
        <v>244</v>
      </c>
      <c r="C16" s="474">
        <f t="shared" si="0"/>
        <v>44331</v>
      </c>
      <c r="D16" s="613" t="s">
        <v>136</v>
      </c>
      <c r="E16" s="613">
        <f>E14+7</f>
        <v>44317</v>
      </c>
      <c r="F16" s="611">
        <f>E16+8</f>
        <v>44325</v>
      </c>
      <c r="G16" s="611">
        <f>E16+11</f>
        <v>44328</v>
      </c>
      <c r="H16" s="611">
        <f>E16+14</f>
        <v>44331</v>
      </c>
      <c r="I16" s="611">
        <f>E16+18</f>
        <v>44335</v>
      </c>
      <c r="L16" s="185"/>
    </row>
    <row r="17" spans="1:12" ht="15.75">
      <c r="A17" s="473" t="s">
        <v>121</v>
      </c>
      <c r="B17" s="513" t="s">
        <v>243</v>
      </c>
      <c r="C17" s="474">
        <f t="shared" si="0"/>
        <v>44338</v>
      </c>
      <c r="D17" s="613"/>
      <c r="E17" s="613"/>
      <c r="F17" s="611"/>
      <c r="G17" s="611"/>
      <c r="H17" s="611"/>
      <c r="I17" s="611"/>
      <c r="L17" s="185"/>
    </row>
    <row r="18" spans="1:12" ht="15.75">
      <c r="A18" s="514" t="s">
        <v>240</v>
      </c>
      <c r="B18" s="515" t="s">
        <v>245</v>
      </c>
      <c r="C18" s="474">
        <f t="shared" si="0"/>
        <v>44345</v>
      </c>
      <c r="D18" s="474" t="s">
        <v>247</v>
      </c>
      <c r="E18" s="474">
        <f>E16+14</f>
        <v>44331</v>
      </c>
      <c r="F18" s="475">
        <f>E18+8</f>
        <v>44339</v>
      </c>
      <c r="G18" s="475">
        <f>E18+11</f>
        <v>44342</v>
      </c>
      <c r="H18" s="475">
        <f>E18+14</f>
        <v>44345</v>
      </c>
      <c r="I18" s="475">
        <f>E18+18</f>
        <v>44349</v>
      </c>
      <c r="L18" s="185"/>
    </row>
    <row r="19" spans="1:12" ht="15.75">
      <c r="A19" s="476"/>
      <c r="B19" s="477"/>
      <c r="C19" s="478"/>
      <c r="D19" s="478"/>
      <c r="E19" s="478"/>
      <c r="F19" s="479"/>
      <c r="G19" s="479"/>
      <c r="H19" s="479"/>
      <c r="I19" s="479"/>
      <c r="L19" s="185"/>
    </row>
    <row r="20" spans="1:12" ht="15.75">
      <c r="A20" s="480" t="s">
        <v>122</v>
      </c>
      <c r="B20" s="480"/>
      <c r="C20" s="481" t="s">
        <v>25</v>
      </c>
      <c r="D20" s="481"/>
      <c r="E20" s="481"/>
      <c r="F20" s="482"/>
      <c r="G20" s="482"/>
      <c r="H20" s="482"/>
      <c r="I20" s="482"/>
      <c r="L20" s="185"/>
    </row>
    <row r="21" spans="1:12" ht="15.75">
      <c r="A21" s="483" t="s">
        <v>123</v>
      </c>
      <c r="B21" s="484"/>
      <c r="C21" s="485"/>
      <c r="D21" s="485"/>
      <c r="E21" s="485"/>
      <c r="F21" s="484"/>
      <c r="G21" s="484"/>
      <c r="H21" s="484"/>
      <c r="I21" s="485"/>
      <c r="L21" s="185"/>
    </row>
    <row r="22" spans="1:12" ht="15.75">
      <c r="A22" s="486" t="s">
        <v>124</v>
      </c>
      <c r="B22" s="486" t="s">
        <v>125</v>
      </c>
      <c r="C22" s="485"/>
      <c r="D22" s="485"/>
      <c r="E22" s="485"/>
      <c r="F22" s="484"/>
      <c r="G22" s="484"/>
      <c r="H22" s="484"/>
      <c r="I22" s="485"/>
      <c r="L22" s="185"/>
    </row>
    <row r="23" spans="1:12" ht="15.75">
      <c r="A23" s="487" t="s">
        <v>126</v>
      </c>
      <c r="B23" s="486"/>
      <c r="C23" s="485"/>
      <c r="D23" s="485"/>
      <c r="E23" s="485"/>
      <c r="F23" s="484"/>
      <c r="G23" s="484"/>
      <c r="H23" s="484"/>
      <c r="I23" s="485"/>
      <c r="L23" s="185"/>
    </row>
    <row r="24" spans="1:12" ht="15.75">
      <c r="A24" s="487" t="s">
        <v>127</v>
      </c>
      <c r="B24" s="486"/>
      <c r="C24" s="485"/>
      <c r="D24" s="485"/>
      <c r="E24" s="485"/>
      <c r="F24" s="484"/>
      <c r="G24" s="484"/>
      <c r="H24" s="484"/>
      <c r="I24" s="485"/>
      <c r="L24" s="185"/>
    </row>
    <row r="25" spans="1:12" ht="15.75">
      <c r="A25" s="487" t="s">
        <v>128</v>
      </c>
      <c r="B25" s="486"/>
      <c r="C25" s="485"/>
      <c r="D25" s="485"/>
      <c r="E25" s="485"/>
      <c r="F25" s="484"/>
      <c r="G25" s="484"/>
      <c r="H25" s="484"/>
      <c r="I25" s="485"/>
      <c r="L25" s="185"/>
    </row>
    <row r="26" spans="1:12" ht="15.75">
      <c r="A26" s="487" t="s">
        <v>129</v>
      </c>
      <c r="B26" s="486"/>
      <c r="C26" s="485"/>
      <c r="D26" s="485"/>
      <c r="E26" s="485"/>
      <c r="F26" s="484"/>
      <c r="G26" s="484"/>
      <c r="H26" s="484"/>
      <c r="I26" s="485"/>
      <c r="L26" s="185"/>
    </row>
    <row r="27" spans="1:12" ht="15">
      <c r="A27" s="94"/>
      <c r="B27" s="95"/>
      <c r="C27" s="95"/>
      <c r="D27" s="95"/>
      <c r="E27" s="95"/>
      <c r="F27" s="96"/>
      <c r="G27" s="87"/>
      <c r="H27" s="87"/>
      <c r="I27" s="97"/>
      <c r="J27" s="83"/>
      <c r="K27" s="84"/>
      <c r="L27" s="126"/>
    </row>
    <row r="28" spans="1:12" ht="15">
      <c r="A28" s="50" t="s">
        <v>71</v>
      </c>
      <c r="B28" s="98"/>
      <c r="C28" s="98"/>
      <c r="D28" s="98"/>
      <c r="E28" s="98"/>
      <c r="F28" s="99"/>
      <c r="G28" s="100"/>
      <c r="H28" s="101"/>
      <c r="I28" s="79"/>
      <c r="J28" s="89"/>
      <c r="K28" s="84"/>
      <c r="L28" s="126"/>
    </row>
    <row r="29" spans="1:12" ht="15">
      <c r="A29" s="50" t="s">
        <v>72</v>
      </c>
      <c r="B29" s="102"/>
      <c r="C29" s="143"/>
      <c r="D29" s="143"/>
      <c r="E29" s="143"/>
      <c r="F29" s="103"/>
      <c r="G29" s="104"/>
      <c r="H29" s="105"/>
      <c r="I29" s="88"/>
      <c r="J29" s="83"/>
      <c r="K29" s="84"/>
      <c r="L29" s="126"/>
    </row>
  </sheetData>
  <mergeCells count="24">
    <mergeCell ref="I12:I13"/>
    <mergeCell ref="B1:L1"/>
    <mergeCell ref="B2:L2"/>
    <mergeCell ref="F4:J4"/>
    <mergeCell ref="D8:D10"/>
    <mergeCell ref="E8:E9"/>
    <mergeCell ref="F8:I8"/>
    <mergeCell ref="D12:D13"/>
    <mergeCell ref="E12:E13"/>
    <mergeCell ref="F12:F13"/>
    <mergeCell ref="G12:G13"/>
    <mergeCell ref="H12:H13"/>
    <mergeCell ref="I16:I17"/>
    <mergeCell ref="D14:D15"/>
    <mergeCell ref="E14:E15"/>
    <mergeCell ref="F14:F15"/>
    <mergeCell ref="G14:G15"/>
    <mergeCell ref="H14:H15"/>
    <mergeCell ref="I14:I15"/>
    <mergeCell ref="D16:D17"/>
    <mergeCell ref="E16:E17"/>
    <mergeCell ref="F16:F17"/>
    <mergeCell ref="G16:G17"/>
    <mergeCell ref="H16:H17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Australia via PKG</vt:lpstr>
      <vt:lpstr>Persian Gulf via PKL</vt:lpstr>
      <vt:lpstr>Australia Pacific Service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Huynh Tan Vien (VN)</cp:lastModifiedBy>
  <cp:lastPrinted>2020-01-15T18:15:00Z</cp:lastPrinted>
  <dcterms:created xsi:type="dcterms:W3CDTF">1999-08-17T08:14:00Z</dcterms:created>
  <dcterms:modified xsi:type="dcterms:W3CDTF">2021-04-08T08:12:31Z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